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326" windowWidth="13920" windowHeight="8835" activeTab="1"/>
  </bookViews>
  <sheets>
    <sheet name="XII" sheetId="1" r:id="rId1"/>
    <sheet name="XII (2)" sheetId="2" r:id="rId2"/>
  </sheets>
  <definedNames>
    <definedName name="_xlnm.Print_Titles" localSheetId="0">'XII'!$16:$17</definedName>
    <definedName name="_xlnm.Print_Titles" localSheetId="1">'XII (2)'!$16:$17</definedName>
    <definedName name="_xlnm.Print_Area" localSheetId="0">'XII'!$A$1:$K$94</definedName>
    <definedName name="_xlnm.Print_Area" localSheetId="1">'XII (2)'!$A$1:$K$94</definedName>
  </definedNames>
  <calcPr fullCalcOnLoad="1"/>
</workbook>
</file>

<file path=xl/sharedStrings.xml><?xml version="1.0" encoding="utf-8"?>
<sst xmlns="http://schemas.openxmlformats.org/spreadsheetml/2006/main" count="674" uniqueCount="192">
  <si>
    <t>МО Мгинское городское поселение</t>
  </si>
  <si>
    <t>МО Кировский  район Ленинградской области</t>
  </si>
  <si>
    <t>АДРЕСНАЯ ПРОГРАММА</t>
  </si>
  <si>
    <t xml:space="preserve">капитального строительства и  капитального ремонта  объектов </t>
  </si>
  <si>
    <t xml:space="preserve">финансируемая из средств местного бюджета </t>
  </si>
  <si>
    <t>(тыс. руб.)</t>
  </si>
  <si>
    <t>№ п.п.</t>
  </si>
  <si>
    <t>Наименование и местнонахождение объектов</t>
  </si>
  <si>
    <t>Раздел, подраздел</t>
  </si>
  <si>
    <t>Код целевой статьи</t>
  </si>
  <si>
    <t>Код вида расходов</t>
  </si>
  <si>
    <t>обл. б-т</t>
  </si>
  <si>
    <t>местн.</t>
  </si>
  <si>
    <t>всего</t>
  </si>
  <si>
    <t>КАПИТАЛЬНОЕ СТРОИТЕЛЬСТВО</t>
  </si>
  <si>
    <t>2.1</t>
  </si>
  <si>
    <t>0502</t>
  </si>
  <si>
    <t>2.2</t>
  </si>
  <si>
    <t xml:space="preserve">ВСЕГО  ПО КАПИТАЛЬНОМУ СТРОИТЕЛЬСТВУ </t>
  </si>
  <si>
    <t>КАПИТАЛЬНЫЙ РЕМОНТ</t>
  </si>
  <si>
    <t>ЖИЛИЩНО-КОММУНАЛЬНОЕ ХОЗЯЙСТВО</t>
  </si>
  <si>
    <t>1.1</t>
  </si>
  <si>
    <t>ЖИЛИЩНОЕ ХОЗЯЙСТВО, из них:</t>
  </si>
  <si>
    <t>1.1.1</t>
  </si>
  <si>
    <t>0501</t>
  </si>
  <si>
    <t>500</t>
  </si>
  <si>
    <t>225</t>
  </si>
  <si>
    <t>1.1.2</t>
  </si>
  <si>
    <t>1.1.3</t>
  </si>
  <si>
    <t>ИТОГО ПО ЖИЛИЩНОМУ ФОНДУ</t>
  </si>
  <si>
    <t>1.2</t>
  </si>
  <si>
    <t>КОММУНАЛЬНОЕ ХОЗЯЙСТВО, из них:</t>
  </si>
  <si>
    <t>1.2.2</t>
  </si>
  <si>
    <t>ТЕПЛОСНАБЖЕНИЕ, в том числе:</t>
  </si>
  <si>
    <t>1.2.2-1</t>
  </si>
  <si>
    <t>Замена теплотрассы от железнодорожной поликлиники Советский проспект д.57 до МДОУ №5 Советский проспект д.50</t>
  </si>
  <si>
    <t>351 31 16</t>
  </si>
  <si>
    <t>1.2.2-2</t>
  </si>
  <si>
    <t>Капитальный ремонт теплотрассы от котельной бани по адресу ул.Железнодорожная д.56</t>
  </si>
  <si>
    <t>351 31 56</t>
  </si>
  <si>
    <t>Итого по теплоснабжению</t>
  </si>
  <si>
    <t>1.2.3</t>
  </si>
  <si>
    <t>ВОДОСНАБЖЕНИЕ, в том числе:</t>
  </si>
  <si>
    <t>1.2.3-1</t>
  </si>
  <si>
    <t>Ремонт водовода с установкой гидранта и колонки п.Мга от ул.Пушкинской до ул.Димитрова</t>
  </si>
  <si>
    <t>351 32 16</t>
  </si>
  <si>
    <t>Итого по водоснабжению</t>
  </si>
  <si>
    <t>1.2.4</t>
  </si>
  <si>
    <t>ИНЖЕНЕРНАЯ ИНФРАСТРУКТУРА, в том числе</t>
  </si>
  <si>
    <t>1.2.4-1</t>
  </si>
  <si>
    <t>Капитальный ремонт ливневой канализации северной части п.Мга</t>
  </si>
  <si>
    <t>351 35 01</t>
  </si>
  <si>
    <t>Итого по объектам инженерной инфраструктуры</t>
  </si>
  <si>
    <t>1.2.5</t>
  </si>
  <si>
    <t>БАННО -ПРАЧЕЧНОЕ ХОЗЯЙСТВО</t>
  </si>
  <si>
    <t>1.2.5-1</t>
  </si>
  <si>
    <t>Ремонт парилки женского отделения БПК п. Мга</t>
  </si>
  <si>
    <t>1.2.5-2</t>
  </si>
  <si>
    <t>Ремонт парилки мужского отделения БПК п. Мга</t>
  </si>
  <si>
    <t>Итого побанно - прачечному хозяйству</t>
  </si>
  <si>
    <t>ИТОГО ПО КОММУНАЛЬНОМУ ХОЗЯЙСТВУ</t>
  </si>
  <si>
    <t>ВСЕГО ПО ЖИЛИЩНО-КОММУНАЛЬНОМУ ХОЗЯЙСТВУ</t>
  </si>
  <si>
    <t>БЛАГОУСТРОЙСТВО</t>
  </si>
  <si>
    <t>0503</t>
  </si>
  <si>
    <t>ИТОГО ПО ОБЪЕКТАМ БЛАГОУСТРОЙСТВА</t>
  </si>
  <si>
    <t>ПРОЧИЕ ОБЪЕКТЫ</t>
  </si>
  <si>
    <t>0114</t>
  </si>
  <si>
    <t xml:space="preserve">ВСЕГО ПО АДРЕСНОЙ ПРОГРАММЕ  </t>
  </si>
  <si>
    <t>351 34 05</t>
  </si>
  <si>
    <t>351 34 06</t>
  </si>
  <si>
    <t>1.1.4</t>
  </si>
  <si>
    <t>1.1.5</t>
  </si>
  <si>
    <t>1.1.6</t>
  </si>
  <si>
    <t>1.1.7</t>
  </si>
  <si>
    <t>1.1.8</t>
  </si>
  <si>
    <t>1.1.9</t>
  </si>
  <si>
    <t>1.2.4-2</t>
  </si>
  <si>
    <t>Ремонт ливневой канализации от дома 77 до дома 79 ул.Железнодорожная</t>
  </si>
  <si>
    <t>351 35 02</t>
  </si>
  <si>
    <t>Ремонт здания администрации</t>
  </si>
  <si>
    <t>1.1.10</t>
  </si>
  <si>
    <t>УТВЕРЖДЕНА</t>
  </si>
  <si>
    <t>1</t>
  </si>
  <si>
    <t>РАЗРАБОТКА ПРОЕКТНО-СМЕТНОЙ ДОКУМЕНТАЦИИ</t>
  </si>
  <si>
    <t>1.1-1</t>
  </si>
  <si>
    <t>ИТОГО ПО ПСД</t>
  </si>
  <si>
    <t>0412</t>
  </si>
  <si>
    <t>226</t>
  </si>
  <si>
    <t>КОСГУ</t>
  </si>
  <si>
    <t>600 02 00</t>
  </si>
  <si>
    <t>2.</t>
  </si>
  <si>
    <t>КУЛЬТУРА, КИНЕМАТОГРАФИЯ И СМИ</t>
  </si>
  <si>
    <t>2.1.-1</t>
  </si>
  <si>
    <t>УЧРЕЖДЕНИЯ КУЛЬТУРЫ, в том числе</t>
  </si>
  <si>
    <t>2.2.1</t>
  </si>
  <si>
    <t>2.2.1-1</t>
  </si>
  <si>
    <t>0801</t>
  </si>
  <si>
    <t>001</t>
  </si>
  <si>
    <t>ИТОГО ПО УЧРЕЖДЕНИЯМ КУЛЬТУРЫ</t>
  </si>
  <si>
    <t>2.3</t>
  </si>
  <si>
    <t>2.3.-1</t>
  </si>
  <si>
    <t>ИТОГО ПО КАПИТАЛЬНОМУ РЕМОНТУ</t>
  </si>
  <si>
    <t>ИТОГО ПО ПРОЧИМ ОБЪЕКТАМ</t>
  </si>
  <si>
    <t xml:space="preserve"> МО Мгинское  городское поселение на 2010 год, </t>
  </si>
  <si>
    <t>План на 2010 г.</t>
  </si>
  <si>
    <t>092 03 07</t>
  </si>
  <si>
    <t>338 02 08</t>
  </si>
  <si>
    <t>ГАЗОСНАБЖЕНИЕ</t>
  </si>
  <si>
    <t>1.2-1</t>
  </si>
  <si>
    <t>102 01 04</t>
  </si>
  <si>
    <t>003</t>
  </si>
  <si>
    <t>310</t>
  </si>
  <si>
    <t>ИТОГО ПО ГАЗОСНАБЖЕНИЮ</t>
  </si>
  <si>
    <t>(Приложение 12)</t>
  </si>
  <si>
    <t>1.1-2</t>
  </si>
  <si>
    <t>Газоснабжение индивидуальных жилых домов п.Мга ул.Заречная (д.1а,2,3,4,6,010,14,18,22а,30), ул.Мирошниченко (д.1,2,5а,6,7,8,9,10,11,11а,13,14,15,16,17а,24,25,26,28,32,36), пер.Бетонный д.9а,13а, пер.Луганский д.3,3а,4,6,9</t>
  </si>
  <si>
    <t>1.2-2</t>
  </si>
  <si>
    <t>Врезка газопровода индивидуальных жилых домов п.Мга ул.Заречная (д.1а,2,3,4,6,010,14,18,22а,30), ул.Мирошниченко (д.1,2,5а,6,7,8,9,10,11,11а,13,14,15,16,17а,24,25,26,28,32,36), пер.Бетонный д.9а,13а, пер.Луганский д.3,3а,4,6,9 к действующему газопроводу</t>
  </si>
  <si>
    <t>102 01 14</t>
  </si>
  <si>
    <t>Газоснабжение индивидуальных жилых домов по ул.Синявинская, Абсалямова, Димитрова, ул.Колпинская</t>
  </si>
  <si>
    <t>1.2-3</t>
  </si>
  <si>
    <t>102 01 12</t>
  </si>
  <si>
    <t>Проведение экспертизы ПСД по газоснабжение индивидуальных жилых домов по ул.Синявинская, Абсалямова, Димитрова, ул.Колпинская</t>
  </si>
  <si>
    <t>338 02 11</t>
  </si>
  <si>
    <t>Ремонт квартиры п,старая Малукса ул.Новоселов д.33 кв.106</t>
  </si>
  <si>
    <t>350 02 00</t>
  </si>
  <si>
    <t>от "17" декабря  2009 г. №33</t>
  </si>
  <si>
    <t>2.3.-2</t>
  </si>
  <si>
    <t>Монтаж теплового пункта с узлом учета тепловой энергии в здании администрации</t>
  </si>
  <si>
    <t>от "__"________2010г № ___</t>
  </si>
  <si>
    <t>Ремонт общежития, замена окон по адресу: пос. Мга, ул. Спортивная, д.13</t>
  </si>
  <si>
    <t>Ремонт подъездов в здании общежития пос. Мга, ул. Спортивная, д.13</t>
  </si>
  <si>
    <t>Ремонт отмосток у д.46 и д. 48 по ул. Шоссе Революции, пос. Мга</t>
  </si>
  <si>
    <t>440 98 01</t>
  </si>
  <si>
    <t>МУК "КДЦ "Мга"</t>
  </si>
  <si>
    <t>обл.</t>
  </si>
  <si>
    <t>ИТОГО</t>
  </si>
  <si>
    <t>Разработка рабочего проекта реконструкции кровельного покрытия здания культурно-досугового центра</t>
  </si>
  <si>
    <t>2.1.-2</t>
  </si>
  <si>
    <t>Благоустройство тротуарного покрытия по ул.Железнодорожной до ул.Вокзальной</t>
  </si>
  <si>
    <t>600 05 00</t>
  </si>
  <si>
    <t>2.1.-3</t>
  </si>
  <si>
    <t>2.1.-4</t>
  </si>
  <si>
    <t>Устройство спортивной площадки</t>
  </si>
  <si>
    <t>Ремонт асфал. покрытия автом. дорог на тер. МО Мгинское ГП, по адресам: Лен. области, Кировский район, п.Мга, от перек. С-П Южного кольца (А-120) и безым. дороги по Советскому пр. до д.61 и по ул.Желез-ой (от перек. с ул.Вокзал. до перек. с ул.Шмидта)</t>
  </si>
  <si>
    <t>2.1.-5</t>
  </si>
  <si>
    <t>Подсыпка песчано-гравийной смесью и грейдерованию внутрипоселочных дорог</t>
  </si>
  <si>
    <t>2.1.-6</t>
  </si>
  <si>
    <t>2.1.-7</t>
  </si>
  <si>
    <t>Ремонт автомобильного моста, находящегося на территории МО Мгинское ГП по адресу: Лен.обл., Кировский район д.Войтолово</t>
  </si>
  <si>
    <t xml:space="preserve">Реконструкция кровли здания </t>
  </si>
  <si>
    <t>1.1-3</t>
  </si>
  <si>
    <t>1.1-4</t>
  </si>
  <si>
    <t>Проведение экспертизы ПСД распределетельного газопровода среднего и низкого давления к индивидуальным жилым домам: ул.Интернациональная, железнодорожная, Ленинградская, Донецкая, Поперечная, разъезжая, Новая, Придорожная, Боровая</t>
  </si>
  <si>
    <t>338 02 12</t>
  </si>
  <si>
    <t>338 02 13</t>
  </si>
  <si>
    <t>Проведение экспертизы ПСД по газоснабжению природным газом жилой застройки в границах ул.Первомайская, Шоссе Революции, Загородная</t>
  </si>
  <si>
    <t>1.2-4</t>
  </si>
  <si>
    <t>Врезка газопровода индивидуальных жилых домов  по ул.Синявинская, Абсалямова, Димитрова, ул.Колпинская</t>
  </si>
  <si>
    <t>102 01 23</t>
  </si>
  <si>
    <t>Ремонт квартиры д.Муя д.3 кв.14</t>
  </si>
  <si>
    <t>Ремонт квартиры д.Сологубовка д.99 кв.9</t>
  </si>
  <si>
    <t>350 03 00</t>
  </si>
  <si>
    <t>Технологическое присоединение энергопринимающих устройств к электрической сети в  точке присоединения: п.Мга ул.Майора Жаринова д.8</t>
  </si>
  <si>
    <t>Вынос силового кабеля из пятна застройки на объекте: п.Мга ул.Майора Жаринова д.8</t>
  </si>
  <si>
    <t>1.1.11</t>
  </si>
  <si>
    <t>1.1.12</t>
  </si>
  <si>
    <t>Ремонт квартиры Советский пр.д.65 кв.5 п.Мга</t>
  </si>
  <si>
    <t>Ремонт квартиры ул.Железнодорожная д.45 кв.19</t>
  </si>
  <si>
    <t>2.1.-8</t>
  </si>
  <si>
    <t>2.1.-9</t>
  </si>
  <si>
    <t>Очистка дренажных канав по ул.Челюскинцев от ул.Северной до ЛЭП, вдоль гражданского кладбища по ул.Донецкой, по ул.Ленинградской от д.30 до Футбольного переулка в п.Мга, д.Кирсино д.16</t>
  </si>
  <si>
    <t>1.1.13</t>
  </si>
  <si>
    <t>Разработка ПСД по ремонту кровли ул.Связи д.14 п.Мга</t>
  </si>
  <si>
    <t>Отсыпка внутрипос-их дорог ПГС по адресам:ул.Интернациональная д.7-17, Школьный пер. д.2-8, ул.Новая д.32-59, дорога на кладбище от ул.Новая д.59 до асфальт. покрытия и от асфальт. покрытия до кладбища, Болотный пер., ул.Загородная п.Мга, д.Славянка</t>
  </si>
  <si>
    <t>Ремонт участка дороги с устройством асфальтобетонного покрытия по адресу: п.Мга ул.Железнодорожная, напротив д.55</t>
  </si>
  <si>
    <t xml:space="preserve">Устройство детской площадки, расположенной по адресу: п.Мга ул.Красного Октября во дворе дома №67 </t>
  </si>
  <si>
    <t>решением совета депутатов</t>
  </si>
  <si>
    <t>(в редакции решения совета депутатов</t>
  </si>
  <si>
    <t>1.2-5</t>
  </si>
  <si>
    <t>Газоснабжение индивидуальных жилых домов по ул.Колпинская, д.24,26 кв.1</t>
  </si>
  <si>
    <t>102 01 24</t>
  </si>
  <si>
    <t>Присоединение строящегося жилого дома 8 по ул.Майора Жаринова в п.Мга к системе коммунального водоснабжения</t>
  </si>
  <si>
    <t>Замена участка напорного канализационного коллектора, предназначенного для обеспечения водоотведения, реконструированного дома по адресу: п.Мга ул.Майора Жаринова д.8</t>
  </si>
  <si>
    <t>и по ул.Шмидта, Дзержинского, Спортивной, Майора Жаринова, Пролетарской, Ленинградской, Донецкой, Комсомольскому проспекту</t>
  </si>
  <si>
    <t>2.1.-10</t>
  </si>
  <si>
    <t>Благоустройство тротуарного покрытия по ул.Железнодорожная в п.Мга (от ул.Вокзальная до д.59 по ул.Железнодорожной) на территории МО Мгинское городское поселение</t>
  </si>
  <si>
    <t>Разработка ПСД  по очистке  системы водоотводящих каналов, отводящих поверхностные и грунтовые воды от индивид. жилых домов, расположенных на террит. МО Мгинское городское поселение в границах улиц: ул. Железнодорожная, Дзержинского, Северная, Шмидта</t>
  </si>
  <si>
    <t>1.1.14</t>
  </si>
  <si>
    <t>Ремонт комнат ул.Шоссе Революции д.42</t>
  </si>
  <si>
    <t>2.1.-11</t>
  </si>
  <si>
    <t>Прочистка наружной ливневой канализации с перекладкой труб по Комсомольскому пр. п.Мга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</si>
</sst>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_р_."/>
    <numFmt numFmtId="166" formatCode="#,##0.0"/>
    <numFmt numFmtId="167" formatCode="0.0"/>
    <numFmt numFmtId="168" formatCode="#,##0.000"/>
    <numFmt numFmtId="169" formatCode="#,##0.00&quot;р.&quot;"/>
    <numFmt numFmtId="170" formatCode="0.000"/>
    <numFmt numFmtId="171" formatCode="0.0000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sz val="10"/>
      <color indexed="53"/>
      <name val="Times New Roman"/>
      <family val="1"/>
    </font>
    <font>
      <i/>
      <sz val="10"/>
      <color indexed="53"/>
      <name val="Times New Roman"/>
      <family val="1"/>
    </font>
    <font>
      <b/>
      <i/>
      <sz val="10"/>
      <color indexed="8"/>
      <name val="Times New Roman"/>
      <family val="1"/>
    </font>
    <font>
      <b/>
      <i/>
      <sz val="12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ck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medium"/>
      <bottom style="medium"/>
    </border>
    <border>
      <left style="double"/>
      <right style="thin"/>
      <top style="double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ck"/>
    </border>
    <border>
      <left style="medium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5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 horizontal="left" vertical="top"/>
    </xf>
    <xf numFmtId="49" fontId="3" fillId="0" borderId="0" xfId="0" applyNumberFormat="1" applyFont="1" applyAlignment="1">
      <alignment horizontal="left" vertical="top" wrapText="1"/>
    </xf>
    <xf numFmtId="0" fontId="3" fillId="0" borderId="1" xfId="0" applyFont="1" applyBorder="1" applyAlignment="1">
      <alignment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vertical="center" wrapText="1"/>
    </xf>
    <xf numFmtId="166" fontId="3" fillId="2" borderId="4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/>
    </xf>
    <xf numFmtId="49" fontId="12" fillId="2" borderId="2" xfId="0" applyNumberFormat="1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horizontal="center" wrapText="1"/>
    </xf>
    <xf numFmtId="49" fontId="3" fillId="2" borderId="3" xfId="0" applyNumberFormat="1" applyFont="1" applyFill="1" applyBorder="1" applyAlignment="1">
      <alignment horizontal="center" wrapText="1"/>
    </xf>
    <xf numFmtId="0" fontId="17" fillId="0" borderId="0" xfId="0" applyFont="1" applyAlignment="1">
      <alignment/>
    </xf>
    <xf numFmtId="166" fontId="12" fillId="2" borderId="2" xfId="0" applyNumberFormat="1" applyFont="1" applyFill="1" applyBorder="1" applyAlignment="1">
      <alignment horizontal="right" wrapText="1"/>
    </xf>
    <xf numFmtId="49" fontId="3" fillId="2" borderId="5" xfId="0" applyNumberFormat="1" applyFont="1" applyFill="1" applyBorder="1" applyAlignment="1">
      <alignment horizontal="center" wrapText="1"/>
    </xf>
    <xf numFmtId="49" fontId="3" fillId="2" borderId="6" xfId="0" applyNumberFormat="1" applyFont="1" applyFill="1" applyBorder="1" applyAlignment="1">
      <alignment horizontal="center" wrapText="1"/>
    </xf>
    <xf numFmtId="49" fontId="12" fillId="2" borderId="7" xfId="0" applyNumberFormat="1" applyFont="1" applyFill="1" applyBorder="1" applyAlignment="1">
      <alignment horizontal="left" wrapText="1"/>
    </xf>
    <xf numFmtId="49" fontId="12" fillId="2" borderId="4" xfId="0" applyNumberFormat="1" applyFont="1" applyFill="1" applyBorder="1" applyAlignment="1">
      <alignment horizontal="left" wrapText="1"/>
    </xf>
    <xf numFmtId="49" fontId="3" fillId="2" borderId="8" xfId="0" applyNumberFormat="1" applyFont="1" applyFill="1" applyBorder="1" applyAlignment="1">
      <alignment horizontal="center" wrapText="1"/>
    </xf>
    <xf numFmtId="166" fontId="12" fillId="2" borderId="4" xfId="0" applyNumberFormat="1" applyFont="1" applyFill="1" applyBorder="1" applyAlignment="1">
      <alignment horizontal="right" wrapText="1"/>
    </xf>
    <xf numFmtId="49" fontId="13" fillId="2" borderId="9" xfId="0" applyNumberFormat="1" applyFont="1" applyFill="1" applyBorder="1" applyAlignment="1">
      <alignment horizontal="left" wrapText="1"/>
    </xf>
    <xf numFmtId="49" fontId="19" fillId="2" borderId="9" xfId="0" applyNumberFormat="1" applyFont="1" applyFill="1" applyBorder="1" applyAlignment="1">
      <alignment horizontal="center" wrapText="1"/>
    </xf>
    <xf numFmtId="49" fontId="19" fillId="2" borderId="10" xfId="0" applyNumberFormat="1" applyFont="1" applyFill="1" applyBorder="1" applyAlignment="1">
      <alignment horizontal="center" wrapText="1"/>
    </xf>
    <xf numFmtId="166" fontId="10" fillId="2" borderId="9" xfId="0" applyNumberFormat="1" applyFont="1" applyFill="1" applyBorder="1" applyAlignment="1">
      <alignment horizontal="right" wrapText="1"/>
    </xf>
    <xf numFmtId="49" fontId="18" fillId="2" borderId="1" xfId="0" applyNumberFormat="1" applyFont="1" applyFill="1" applyBorder="1" applyAlignment="1">
      <alignment horizontal="left" wrapText="1"/>
    </xf>
    <xf numFmtId="49" fontId="20" fillId="2" borderId="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49" fontId="5" fillId="0" borderId="0" xfId="0" applyNumberFormat="1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0" fontId="17" fillId="0" borderId="11" xfId="0" applyFont="1" applyBorder="1" applyAlignment="1">
      <alignment/>
    </xf>
    <xf numFmtId="4" fontId="5" fillId="3" borderId="8" xfId="0" applyNumberFormat="1" applyFont="1" applyFill="1" applyBorder="1" applyAlignment="1">
      <alignment/>
    </xf>
    <xf numFmtId="49" fontId="12" fillId="2" borderId="12" xfId="0" applyNumberFormat="1" applyFont="1" applyFill="1" applyBorder="1" applyAlignment="1">
      <alignment horizontal="left" wrapText="1"/>
    </xf>
    <xf numFmtId="49" fontId="3" fillId="2" borderId="13" xfId="0" applyNumberFormat="1" applyFont="1" applyFill="1" applyBorder="1" applyAlignment="1">
      <alignment horizontal="center" wrapText="1"/>
    </xf>
    <xf numFmtId="49" fontId="3" fillId="2" borderId="14" xfId="0" applyNumberFormat="1" applyFont="1" applyFill="1" applyBorder="1" applyAlignment="1">
      <alignment horizontal="center" wrapText="1"/>
    </xf>
    <xf numFmtId="4" fontId="3" fillId="3" borderId="1" xfId="0" applyNumberFormat="1" applyFont="1" applyFill="1" applyBorder="1" applyAlignment="1">
      <alignment/>
    </xf>
    <xf numFmtId="49" fontId="7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/>
    </xf>
    <xf numFmtId="49" fontId="5" fillId="2" borderId="8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/>
    </xf>
    <xf numFmtId="49" fontId="10" fillId="2" borderId="10" xfId="0" applyNumberFormat="1" applyFont="1" applyFill="1" applyBorder="1" applyAlignment="1">
      <alignment horizontal="left" wrapText="1"/>
    </xf>
    <xf numFmtId="0" fontId="16" fillId="2" borderId="10" xfId="0" applyFont="1" applyFill="1" applyBorder="1" applyAlignment="1">
      <alignment/>
    </xf>
    <xf numFmtId="4" fontId="3" fillId="2" borderId="13" xfId="0" applyNumberFormat="1" applyFont="1" applyFill="1" applyBorder="1" applyAlignment="1">
      <alignment/>
    </xf>
    <xf numFmtId="49" fontId="7" fillId="2" borderId="1" xfId="0" applyNumberFormat="1" applyFont="1" applyFill="1" applyBorder="1" applyAlignment="1">
      <alignment horizontal="center"/>
    </xf>
    <xf numFmtId="49" fontId="10" fillId="2" borderId="8" xfId="0" applyNumberFormat="1" applyFont="1" applyFill="1" applyBorder="1" applyAlignment="1">
      <alignment horizontal="left" wrapText="1"/>
    </xf>
    <xf numFmtId="4" fontId="6" fillId="2" borderId="8" xfId="0" applyNumberFormat="1" applyFont="1" applyFill="1" applyBorder="1" applyAlignment="1">
      <alignment/>
    </xf>
    <xf numFmtId="166" fontId="18" fillId="2" borderId="15" xfId="0" applyNumberFormat="1" applyFont="1" applyFill="1" applyBorder="1" applyAlignment="1">
      <alignment horizontal="right" wrapText="1"/>
    </xf>
    <xf numFmtId="0" fontId="17" fillId="2" borderId="10" xfId="0" applyFont="1" applyFill="1" applyBorder="1" applyAlignment="1">
      <alignment/>
    </xf>
    <xf numFmtId="49" fontId="18" fillId="2" borderId="2" xfId="0" applyNumberFormat="1" applyFont="1" applyFill="1" applyBorder="1" applyAlignment="1">
      <alignment horizontal="left" vertical="top" wrapText="1"/>
    </xf>
    <xf numFmtId="49" fontId="18" fillId="2" borderId="1" xfId="0" applyNumberFormat="1" applyFont="1" applyFill="1" applyBorder="1" applyAlignment="1">
      <alignment horizontal="left" vertical="top" wrapText="1"/>
    </xf>
    <xf numFmtId="166" fontId="18" fillId="2" borderId="2" xfId="0" applyNumberFormat="1" applyFont="1" applyFill="1" applyBorder="1" applyAlignment="1">
      <alignment horizontal="right" wrapText="1"/>
    </xf>
    <xf numFmtId="0" fontId="17" fillId="2" borderId="1" xfId="0" applyFont="1" applyFill="1" applyBorder="1" applyAlignment="1">
      <alignment/>
    </xf>
    <xf numFmtId="4" fontId="3" fillId="2" borderId="5" xfId="0" applyNumberFormat="1" applyFont="1" applyFill="1" applyBorder="1" applyAlignment="1">
      <alignment/>
    </xf>
    <xf numFmtId="49" fontId="13" fillId="2" borderId="4" xfId="0" applyNumberFormat="1" applyFont="1" applyFill="1" applyBorder="1" applyAlignment="1">
      <alignment horizontal="left" wrapText="1"/>
    </xf>
    <xf numFmtId="49" fontId="19" fillId="2" borderId="4" xfId="0" applyNumberFormat="1" applyFont="1" applyFill="1" applyBorder="1" applyAlignment="1">
      <alignment horizontal="center" wrapText="1"/>
    </xf>
    <xf numFmtId="49" fontId="19" fillId="2" borderId="11" xfId="0" applyNumberFormat="1" applyFont="1" applyFill="1" applyBorder="1" applyAlignment="1">
      <alignment horizontal="center" wrapText="1"/>
    </xf>
    <xf numFmtId="166" fontId="10" fillId="2" borderId="4" xfId="0" applyNumberFormat="1" applyFont="1" applyFill="1" applyBorder="1" applyAlignment="1">
      <alignment horizontal="right" wrapText="1"/>
    </xf>
    <xf numFmtId="4" fontId="6" fillId="2" borderId="11" xfId="0" applyNumberFormat="1" applyFont="1" applyFill="1" applyBorder="1" applyAlignment="1">
      <alignment/>
    </xf>
    <xf numFmtId="49" fontId="18" fillId="2" borderId="10" xfId="0" applyNumberFormat="1" applyFont="1" applyFill="1" applyBorder="1" applyAlignment="1">
      <alignment horizontal="left" vertical="top" wrapText="1"/>
    </xf>
    <xf numFmtId="4" fontId="3" fillId="2" borderId="10" xfId="0" applyNumberFormat="1" applyFont="1" applyFill="1" applyBorder="1" applyAlignment="1">
      <alignment/>
    </xf>
    <xf numFmtId="49" fontId="19" fillId="2" borderId="8" xfId="0" applyNumberFormat="1" applyFont="1" applyFill="1" applyBorder="1" applyAlignment="1">
      <alignment horizontal="center" wrapText="1"/>
    </xf>
    <xf numFmtId="49" fontId="20" fillId="2" borderId="16" xfId="0" applyNumberFormat="1" applyFont="1" applyFill="1" applyBorder="1" applyAlignment="1">
      <alignment vertical="top" wrapText="1"/>
    </xf>
    <xf numFmtId="49" fontId="19" fillId="2" borderId="5" xfId="0" applyNumberFormat="1" applyFont="1" applyFill="1" applyBorder="1" applyAlignment="1">
      <alignment horizontal="center" wrapText="1"/>
    </xf>
    <xf numFmtId="4" fontId="6" fillId="2" borderId="5" xfId="0" applyNumberFormat="1" applyFont="1" applyFill="1" applyBorder="1" applyAlignment="1">
      <alignment/>
    </xf>
    <xf numFmtId="49" fontId="10" fillId="2" borderId="11" xfId="0" applyNumberFormat="1" applyFont="1" applyFill="1" applyBorder="1" applyAlignment="1">
      <alignment horizontal="left" wrapText="1"/>
    </xf>
    <xf numFmtId="166" fontId="15" fillId="2" borderId="17" xfId="0" applyNumberFormat="1" applyFont="1" applyFill="1" applyBorder="1" applyAlignment="1">
      <alignment horizontal="right" wrapText="1"/>
    </xf>
    <xf numFmtId="49" fontId="10" fillId="2" borderId="10" xfId="0" applyNumberFormat="1" applyFont="1" applyFill="1" applyBorder="1" applyAlignment="1">
      <alignment horizontal="left" wrapText="1"/>
    </xf>
    <xf numFmtId="166" fontId="15" fillId="2" borderId="9" xfId="0" applyNumberFormat="1" applyFont="1" applyFill="1" applyBorder="1" applyAlignment="1">
      <alignment horizontal="right" wrapText="1"/>
    </xf>
    <xf numFmtId="49" fontId="11" fillId="2" borderId="1" xfId="0" applyNumberFormat="1" applyFont="1" applyFill="1" applyBorder="1" applyAlignment="1">
      <alignment horizontal="center" wrapText="1"/>
    </xf>
    <xf numFmtId="49" fontId="10" fillId="2" borderId="1" xfId="0" applyNumberFormat="1" applyFont="1" applyFill="1" applyBorder="1" applyAlignment="1">
      <alignment horizontal="left" wrapText="1"/>
    </xf>
    <xf numFmtId="4" fontId="5" fillId="0" borderId="8" xfId="0" applyNumberFormat="1" applyFont="1" applyBorder="1" applyAlignment="1">
      <alignment/>
    </xf>
    <xf numFmtId="49" fontId="12" fillId="3" borderId="1" xfId="0" applyNumberFormat="1" applyFont="1" applyFill="1" applyBorder="1" applyAlignment="1">
      <alignment horizontal="left" vertical="top" wrapText="1"/>
    </xf>
    <xf numFmtId="49" fontId="12" fillId="3" borderId="1" xfId="0" applyNumberFormat="1" applyFont="1" applyFill="1" applyBorder="1" applyAlignment="1">
      <alignment horizontal="left" wrapText="1"/>
    </xf>
    <xf numFmtId="166" fontId="12" fillId="3" borderId="1" xfId="0" applyNumberFormat="1" applyFont="1" applyFill="1" applyBorder="1" applyAlignment="1">
      <alignment horizontal="right" wrapText="1"/>
    </xf>
    <xf numFmtId="49" fontId="12" fillId="3" borderId="7" xfId="0" applyNumberFormat="1" applyFont="1" applyFill="1" applyBorder="1" applyAlignment="1">
      <alignment horizontal="left" wrapText="1"/>
    </xf>
    <xf numFmtId="49" fontId="3" fillId="3" borderId="3" xfId="0" applyNumberFormat="1" applyFont="1" applyFill="1" applyBorder="1" applyAlignment="1">
      <alignment horizontal="center" wrapText="1"/>
    </xf>
    <xf numFmtId="166" fontId="12" fillId="3" borderId="2" xfId="0" applyNumberFormat="1" applyFont="1" applyFill="1" applyBorder="1" applyAlignment="1">
      <alignment horizontal="right" wrapText="1"/>
    </xf>
    <xf numFmtId="49" fontId="19" fillId="3" borderId="1" xfId="0" applyNumberFormat="1" applyFont="1" applyFill="1" applyBorder="1" applyAlignment="1">
      <alignment horizontal="center" wrapText="1"/>
    </xf>
    <xf numFmtId="166" fontId="12" fillId="3" borderId="3" xfId="0" applyNumberFormat="1" applyFont="1" applyFill="1" applyBorder="1" applyAlignment="1">
      <alignment horizontal="right" wrapText="1"/>
    </xf>
    <xf numFmtId="166" fontId="5" fillId="4" borderId="18" xfId="0" applyNumberFormat="1" applyFont="1" applyFill="1" applyBorder="1" applyAlignment="1">
      <alignment horizontal="right" wrapText="1"/>
    </xf>
    <xf numFmtId="49" fontId="18" fillId="2" borderId="0" xfId="0" applyNumberFormat="1" applyFont="1" applyFill="1" applyBorder="1" applyAlignment="1">
      <alignment horizontal="left" wrapText="1"/>
    </xf>
    <xf numFmtId="49" fontId="12" fillId="2" borderId="1" xfId="0" applyNumberFormat="1" applyFont="1" applyFill="1" applyBorder="1" applyAlignment="1">
      <alignment horizontal="left" wrapText="1"/>
    </xf>
    <xf numFmtId="166" fontId="15" fillId="3" borderId="19" xfId="0" applyNumberFormat="1" applyFont="1" applyFill="1" applyBorder="1" applyAlignment="1">
      <alignment horizontal="right" wrapText="1"/>
    </xf>
    <xf numFmtId="166" fontId="15" fillId="3" borderId="9" xfId="0" applyNumberFormat="1" applyFont="1" applyFill="1" applyBorder="1" applyAlignment="1">
      <alignment horizontal="right" wrapText="1"/>
    </xf>
    <xf numFmtId="49" fontId="5" fillId="0" borderId="8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left" wrapText="1"/>
    </xf>
    <xf numFmtId="166" fontId="15" fillId="2" borderId="1" xfId="0" applyNumberFormat="1" applyFont="1" applyFill="1" applyBorder="1" applyAlignment="1">
      <alignment horizontal="right" wrapText="1"/>
    </xf>
    <xf numFmtId="49" fontId="21" fillId="2" borderId="1" xfId="0" applyNumberFormat="1" applyFont="1" applyFill="1" applyBorder="1" applyAlignment="1">
      <alignment horizontal="center"/>
    </xf>
    <xf numFmtId="49" fontId="22" fillId="2" borderId="1" xfId="0" applyNumberFormat="1" applyFont="1" applyFill="1" applyBorder="1" applyAlignment="1">
      <alignment horizontal="left" wrapText="1"/>
    </xf>
    <xf numFmtId="49" fontId="15" fillId="3" borderId="4" xfId="0" applyNumberFormat="1" applyFont="1" applyFill="1" applyBorder="1" applyAlignment="1">
      <alignment horizontal="left" wrapText="1"/>
    </xf>
    <xf numFmtId="49" fontId="15" fillId="3" borderId="20" xfId="0" applyNumberFormat="1" applyFont="1" applyFill="1" applyBorder="1" applyAlignment="1">
      <alignment horizontal="left" wrapText="1"/>
    </xf>
    <xf numFmtId="4" fontId="5" fillId="3" borderId="21" xfId="0" applyNumberFormat="1" applyFont="1" applyFill="1" applyBorder="1" applyAlignment="1">
      <alignment/>
    </xf>
    <xf numFmtId="166" fontId="15" fillId="3" borderId="22" xfId="0" applyNumberFormat="1" applyFont="1" applyFill="1" applyBorder="1" applyAlignment="1">
      <alignment horizontal="right" wrapText="1"/>
    </xf>
    <xf numFmtId="0" fontId="3" fillId="0" borderId="10" xfId="0" applyFont="1" applyBorder="1" applyAlignment="1">
      <alignment/>
    </xf>
    <xf numFmtId="49" fontId="3" fillId="5" borderId="23" xfId="0" applyNumberFormat="1" applyFont="1" applyFill="1" applyBorder="1" applyAlignment="1">
      <alignment horizontal="center" vertical="center" wrapText="1"/>
    </xf>
    <xf numFmtId="4" fontId="3" fillId="5" borderId="23" xfId="0" applyNumberFormat="1" applyFont="1" applyFill="1" applyBorder="1" applyAlignment="1">
      <alignment horizontal="center" vertical="center" wrapText="1"/>
    </xf>
    <xf numFmtId="49" fontId="12" fillId="2" borderId="13" xfId="0" applyNumberFormat="1" applyFont="1" applyFill="1" applyBorder="1" applyAlignment="1">
      <alignment horizontal="left" wrapText="1"/>
    </xf>
    <xf numFmtId="49" fontId="10" fillId="2" borderId="11" xfId="0" applyNumberFormat="1" applyFont="1" applyFill="1" applyBorder="1" applyAlignment="1">
      <alignment horizontal="left" wrapText="1"/>
    </xf>
    <xf numFmtId="49" fontId="15" fillId="2" borderId="11" xfId="0" applyNumberFormat="1" applyFont="1" applyFill="1" applyBorder="1" applyAlignment="1">
      <alignment horizontal="left" wrapText="1"/>
    </xf>
    <xf numFmtId="166" fontId="15" fillId="2" borderId="11" xfId="0" applyNumberFormat="1" applyFont="1" applyFill="1" applyBorder="1" applyAlignment="1">
      <alignment horizontal="right" wrapText="1"/>
    </xf>
    <xf numFmtId="49" fontId="15" fillId="3" borderId="24" xfId="0" applyNumberFormat="1" applyFont="1" applyFill="1" applyBorder="1" applyAlignment="1">
      <alignment horizontal="left" wrapText="1"/>
    </xf>
    <xf numFmtId="49" fontId="7" fillId="2" borderId="20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left" wrapText="1"/>
    </xf>
    <xf numFmtId="49" fontId="3" fillId="2" borderId="13" xfId="0" applyNumberFormat="1" applyFont="1" applyFill="1" applyBorder="1" applyAlignment="1">
      <alignment horizontal="center" wrapText="1"/>
    </xf>
    <xf numFmtId="49" fontId="11" fillId="2" borderId="13" xfId="0" applyNumberFormat="1" applyFont="1" applyFill="1" applyBorder="1" applyAlignment="1">
      <alignment horizontal="center" wrapText="1"/>
    </xf>
    <xf numFmtId="49" fontId="7" fillId="2" borderId="13" xfId="0" applyNumberFormat="1" applyFont="1" applyFill="1" applyBorder="1" applyAlignment="1">
      <alignment horizontal="center" wrapText="1"/>
    </xf>
    <xf numFmtId="49" fontId="7" fillId="2" borderId="14" xfId="0" applyNumberFormat="1" applyFont="1" applyFill="1" applyBorder="1" applyAlignment="1">
      <alignment horizontal="center" wrapText="1"/>
    </xf>
    <xf numFmtId="166" fontId="7" fillId="2" borderId="13" xfId="0" applyNumberFormat="1" applyFont="1" applyFill="1" applyBorder="1" applyAlignment="1">
      <alignment horizontal="right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7" fillId="2" borderId="10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6" fillId="2" borderId="26" xfId="0" applyNumberFormat="1" applyFont="1" applyFill="1" applyBorder="1" applyAlignment="1">
      <alignment horizontal="center" vertical="center" wrapText="1"/>
    </xf>
    <xf numFmtId="49" fontId="6" fillId="2" borderId="27" xfId="0" applyNumberFormat="1" applyFont="1" applyFill="1" applyBorder="1" applyAlignment="1">
      <alignment horizontal="center" vertical="center" wrapText="1"/>
    </xf>
    <xf numFmtId="49" fontId="7" fillId="2" borderId="14" xfId="0" applyNumberFormat="1" applyFont="1" applyFill="1" applyBorder="1" applyAlignment="1">
      <alignment horizontal="center"/>
    </xf>
    <xf numFmtId="49" fontId="3" fillId="2" borderId="28" xfId="0" applyNumberFormat="1" applyFont="1" applyFill="1" applyBorder="1" applyAlignment="1">
      <alignment horizontal="center" vertical="center" wrapText="1"/>
    </xf>
    <xf numFmtId="49" fontId="5" fillId="3" borderId="29" xfId="0" applyNumberFormat="1" applyFont="1" applyFill="1" applyBorder="1" applyAlignment="1">
      <alignment horizontal="center"/>
    </xf>
    <xf numFmtId="49" fontId="6" fillId="2" borderId="28" xfId="0" applyNumberFormat="1" applyFont="1" applyFill="1" applyBorder="1" applyAlignment="1">
      <alignment horizontal="center" vertical="center" wrapText="1"/>
    </xf>
    <xf numFmtId="49" fontId="6" fillId="2" borderId="30" xfId="0" applyNumberFormat="1" applyFont="1" applyFill="1" applyBorder="1" applyAlignment="1">
      <alignment horizontal="center"/>
    </xf>
    <xf numFmtId="49" fontId="7" fillId="2" borderId="27" xfId="0" applyNumberFormat="1" applyFont="1" applyFill="1" applyBorder="1" applyAlignment="1">
      <alignment horizontal="center"/>
    </xf>
    <xf numFmtId="49" fontId="7" fillId="2" borderId="31" xfId="0" applyNumberFormat="1" applyFont="1" applyFill="1" applyBorder="1" applyAlignment="1">
      <alignment horizontal="center"/>
    </xf>
    <xf numFmtId="49" fontId="6" fillId="2" borderId="26" xfId="0" applyNumberFormat="1" applyFont="1" applyFill="1" applyBorder="1" applyAlignment="1">
      <alignment horizontal="center"/>
    </xf>
    <xf numFmtId="49" fontId="14" fillId="2" borderId="30" xfId="0" applyNumberFormat="1" applyFont="1" applyFill="1" applyBorder="1" applyAlignment="1">
      <alignment horizontal="center"/>
    </xf>
    <xf numFmtId="49" fontId="6" fillId="2" borderId="27" xfId="0" applyNumberFormat="1" applyFont="1" applyFill="1" applyBorder="1" applyAlignment="1">
      <alignment horizontal="center"/>
    </xf>
    <xf numFmtId="49" fontId="7" fillId="2" borderId="26" xfId="0" applyNumberFormat="1" applyFont="1" applyFill="1" applyBorder="1" applyAlignment="1">
      <alignment horizontal="center"/>
    </xf>
    <xf numFmtId="49" fontId="19" fillId="2" borderId="26" xfId="0" applyNumberFormat="1" applyFont="1" applyFill="1" applyBorder="1" applyAlignment="1">
      <alignment horizontal="center"/>
    </xf>
    <xf numFmtId="49" fontId="6" fillId="2" borderId="27" xfId="0" applyNumberFormat="1" applyFont="1" applyFill="1" applyBorder="1" applyAlignment="1">
      <alignment horizontal="center"/>
    </xf>
    <xf numFmtId="49" fontId="14" fillId="2" borderId="29" xfId="0" applyNumberFormat="1" applyFont="1" applyFill="1" applyBorder="1" applyAlignment="1">
      <alignment horizontal="center"/>
    </xf>
    <xf numFmtId="49" fontId="7" fillId="2" borderId="24" xfId="0" applyNumberFormat="1" applyFont="1" applyFill="1" applyBorder="1" applyAlignment="1">
      <alignment horizontal="center"/>
    </xf>
    <xf numFmtId="49" fontId="19" fillId="2" borderId="29" xfId="0" applyNumberFormat="1" applyFont="1" applyFill="1" applyBorder="1" applyAlignment="1">
      <alignment horizontal="center"/>
    </xf>
    <xf numFmtId="49" fontId="6" fillId="2" borderId="29" xfId="0" applyNumberFormat="1" applyFont="1" applyFill="1" applyBorder="1" applyAlignment="1">
      <alignment horizontal="center"/>
    </xf>
    <xf numFmtId="49" fontId="21" fillId="2" borderId="32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49" fontId="5" fillId="3" borderId="32" xfId="0" applyNumberFormat="1" applyFont="1" applyFill="1" applyBorder="1" applyAlignment="1">
      <alignment horizontal="center"/>
    </xf>
    <xf numFmtId="49" fontId="5" fillId="2" borderId="11" xfId="0" applyNumberFormat="1" applyFont="1" applyFill="1" applyBorder="1" applyAlignment="1">
      <alignment horizontal="center"/>
    </xf>
    <xf numFmtId="49" fontId="6" fillId="0" borderId="26" xfId="0" applyNumberFormat="1" applyFont="1" applyBorder="1" applyAlignment="1">
      <alignment horizontal="center" vertical="center" wrapText="1"/>
    </xf>
    <xf numFmtId="49" fontId="5" fillId="3" borderId="26" xfId="0" applyNumberFormat="1" applyFont="1" applyFill="1" applyBorder="1" applyAlignment="1">
      <alignment horizontal="center"/>
    </xf>
    <xf numFmtId="49" fontId="5" fillId="4" borderId="18" xfId="0" applyNumberFormat="1" applyFont="1" applyFill="1" applyBorder="1" applyAlignment="1">
      <alignment horizontal="left" vertical="top"/>
    </xf>
    <xf numFmtId="49" fontId="3" fillId="2" borderId="26" xfId="0" applyNumberFormat="1" applyFont="1" applyFill="1" applyBorder="1" applyAlignment="1">
      <alignment horizontal="center" vertical="center" wrapText="1"/>
    </xf>
    <xf numFmtId="49" fontId="18" fillId="2" borderId="4" xfId="0" applyNumberFormat="1" applyFont="1" applyFill="1" applyBorder="1" applyAlignment="1">
      <alignment horizontal="left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49" fontId="12" fillId="2" borderId="10" xfId="0" applyNumberFormat="1" applyFont="1" applyFill="1" applyBorder="1" applyAlignment="1">
      <alignment horizontal="left" wrapText="1"/>
    </xf>
    <xf numFmtId="49" fontId="7" fillId="2" borderId="1" xfId="0" applyNumberFormat="1" applyFont="1" applyFill="1" applyBorder="1" applyAlignment="1">
      <alignment horizontal="left" wrapText="1"/>
    </xf>
    <xf numFmtId="49" fontId="11" fillId="2" borderId="1" xfId="0" applyNumberFormat="1" applyFont="1" applyFill="1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center" wrapText="1"/>
    </xf>
    <xf numFmtId="166" fontId="7" fillId="2" borderId="1" xfId="0" applyNumberFormat="1" applyFont="1" applyFill="1" applyBorder="1" applyAlignment="1">
      <alignment horizontal="right" wrapText="1"/>
    </xf>
    <xf numFmtId="4" fontId="3" fillId="2" borderId="33" xfId="0" applyNumberFormat="1" applyFont="1" applyFill="1" applyBorder="1" applyAlignment="1">
      <alignment/>
    </xf>
    <xf numFmtId="166" fontId="11" fillId="2" borderId="1" xfId="0" applyNumberFormat="1" applyFont="1" applyFill="1" applyBorder="1" applyAlignment="1">
      <alignment horizont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18" fillId="2" borderId="2" xfId="0" applyNumberFormat="1" applyFont="1" applyFill="1" applyBorder="1" applyAlignment="1">
      <alignment horizontal="left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10" fillId="2" borderId="34" xfId="0" applyNumberFormat="1" applyFont="1" applyFill="1" applyBorder="1" applyAlignment="1">
      <alignment horizontal="left" wrapText="1"/>
    </xf>
    <xf numFmtId="49" fontId="3" fillId="3" borderId="2" xfId="0" applyNumberFormat="1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 wrapText="1"/>
    </xf>
    <xf numFmtId="49" fontId="18" fillId="2" borderId="34" xfId="0" applyNumberFormat="1" applyFont="1" applyFill="1" applyBorder="1" applyAlignment="1">
      <alignment horizontal="left" vertical="top" wrapText="1"/>
    </xf>
    <xf numFmtId="49" fontId="3" fillId="2" borderId="35" xfId="0" applyNumberFormat="1" applyFont="1" applyFill="1" applyBorder="1" applyAlignment="1">
      <alignment horizontal="center" wrapText="1"/>
    </xf>
    <xf numFmtId="49" fontId="19" fillId="2" borderId="0" xfId="0" applyNumberFormat="1" applyFont="1" applyFill="1" applyBorder="1" applyAlignment="1">
      <alignment horizontal="center" wrapText="1"/>
    </xf>
    <xf numFmtId="49" fontId="19" fillId="3" borderId="3" xfId="0" applyNumberFormat="1" applyFont="1" applyFill="1" applyBorder="1" applyAlignment="1">
      <alignment horizontal="center" wrapText="1"/>
    </xf>
    <xf numFmtId="49" fontId="10" fillId="2" borderId="17" xfId="0" applyNumberFormat="1" applyFont="1" applyFill="1" applyBorder="1" applyAlignment="1">
      <alignment horizontal="left" wrapText="1"/>
    </xf>
    <xf numFmtId="49" fontId="10" fillId="2" borderId="0" xfId="0" applyNumberFormat="1" applyFont="1" applyFill="1" applyBorder="1" applyAlignment="1">
      <alignment horizontal="left" wrapText="1"/>
    </xf>
    <xf numFmtId="4" fontId="6" fillId="2" borderId="36" xfId="0" applyNumberFormat="1" applyFont="1" applyFill="1" applyBorder="1" applyAlignment="1">
      <alignment/>
    </xf>
    <xf numFmtId="166" fontId="3" fillId="2" borderId="17" xfId="0" applyNumberFormat="1" applyFont="1" applyFill="1" applyBorder="1" applyAlignment="1">
      <alignment horizontal="right" vertical="center" wrapText="1"/>
    </xf>
    <xf numFmtId="166" fontId="10" fillId="2" borderId="34" xfId="0" applyNumberFormat="1" applyFont="1" applyFill="1" applyBorder="1" applyAlignment="1">
      <alignment horizontal="right" wrapText="1"/>
    </xf>
    <xf numFmtId="49" fontId="5" fillId="2" borderId="24" xfId="0" applyNumberFormat="1" applyFont="1" applyFill="1" applyBorder="1" applyAlignment="1">
      <alignment horizontal="center" vertical="center" wrapText="1"/>
    </xf>
    <xf numFmtId="4" fontId="3" fillId="2" borderId="17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/>
    </xf>
    <xf numFmtId="167" fontId="23" fillId="0" borderId="1" xfId="0" applyNumberFormat="1" applyFont="1" applyBorder="1" applyAlignment="1">
      <alignment/>
    </xf>
    <xf numFmtId="49" fontId="10" fillId="0" borderId="37" xfId="0" applyNumberFormat="1" applyFont="1" applyFill="1" applyBorder="1" applyAlignment="1">
      <alignment horizontal="left" wrapText="1"/>
    </xf>
    <xf numFmtId="166" fontId="5" fillId="0" borderId="1" xfId="0" applyNumberFormat="1" applyFont="1" applyBorder="1" applyAlignment="1">
      <alignment/>
    </xf>
    <xf numFmtId="166" fontId="5" fillId="0" borderId="8" xfId="0" applyNumberFormat="1" applyFont="1" applyBorder="1" applyAlignment="1">
      <alignment/>
    </xf>
    <xf numFmtId="167" fontId="12" fillId="2" borderId="3" xfId="0" applyNumberFormat="1" applyFont="1" applyFill="1" applyBorder="1" applyAlignment="1">
      <alignment horizontal="center" wrapText="1"/>
    </xf>
    <xf numFmtId="167" fontId="5" fillId="2" borderId="8" xfId="0" applyNumberFormat="1" applyFont="1" applyFill="1" applyBorder="1" applyAlignment="1">
      <alignment horizontal="center" vertical="center" wrapText="1"/>
    </xf>
    <xf numFmtId="2" fontId="15" fillId="3" borderId="24" xfId="0" applyNumberFormat="1" applyFont="1" applyFill="1" applyBorder="1" applyAlignment="1">
      <alignment horizontal="left" wrapText="1"/>
    </xf>
    <xf numFmtId="166" fontId="7" fillId="2" borderId="1" xfId="0" applyNumberFormat="1" applyFont="1" applyFill="1" applyBorder="1" applyAlignment="1">
      <alignment horizontal="center" wrapText="1"/>
    </xf>
    <xf numFmtId="166" fontId="12" fillId="2" borderId="1" xfId="0" applyNumberFormat="1" applyFont="1" applyFill="1" applyBorder="1" applyAlignment="1">
      <alignment horizontal="center" wrapText="1"/>
    </xf>
    <xf numFmtId="166" fontId="15" fillId="3" borderId="29" xfId="0" applyNumberFormat="1" applyFont="1" applyFill="1" applyBorder="1" applyAlignment="1">
      <alignment horizontal="center" wrapText="1"/>
    </xf>
    <xf numFmtId="166" fontId="12" fillId="2" borderId="1" xfId="0" applyNumberFormat="1" applyFont="1" applyFill="1" applyBorder="1" applyAlignment="1">
      <alignment horizontal="center" wrapText="1"/>
    </xf>
    <xf numFmtId="166" fontId="10" fillId="2" borderId="4" xfId="0" applyNumberFormat="1" applyFont="1" applyFill="1" applyBorder="1" applyAlignment="1">
      <alignment horizontal="center" wrapText="1"/>
    </xf>
    <xf numFmtId="166" fontId="12" fillId="2" borderId="3" xfId="0" applyNumberFormat="1" applyFont="1" applyFill="1" applyBorder="1" applyAlignment="1">
      <alignment horizontal="center" wrapText="1"/>
    </xf>
    <xf numFmtId="166" fontId="15" fillId="0" borderId="4" xfId="0" applyNumberFormat="1" applyFont="1" applyFill="1" applyBorder="1" applyAlignment="1">
      <alignment horizontal="center" wrapText="1"/>
    </xf>
    <xf numFmtId="166" fontId="15" fillId="3" borderId="38" xfId="0" applyNumberFormat="1" applyFont="1" applyFill="1" applyBorder="1" applyAlignment="1">
      <alignment horizontal="center" wrapText="1"/>
    </xf>
    <xf numFmtId="166" fontId="15" fillId="3" borderId="9" xfId="0" applyNumberFormat="1" applyFont="1" applyFill="1" applyBorder="1" applyAlignment="1">
      <alignment horizontal="center" wrapText="1"/>
    </xf>
    <xf numFmtId="166" fontId="15" fillId="2" borderId="1" xfId="0" applyNumberFormat="1" applyFont="1" applyFill="1" applyBorder="1" applyAlignment="1">
      <alignment horizontal="center" wrapText="1"/>
    </xf>
    <xf numFmtId="166" fontId="15" fillId="2" borderId="24" xfId="0" applyNumberFormat="1" applyFont="1" applyFill="1" applyBorder="1" applyAlignment="1">
      <alignment horizontal="center" wrapText="1"/>
    </xf>
    <xf numFmtId="166" fontId="15" fillId="2" borderId="29" xfId="0" applyNumberFormat="1" applyFont="1" applyFill="1" applyBorder="1" applyAlignment="1">
      <alignment horizontal="center" wrapText="1"/>
    </xf>
    <xf numFmtId="2" fontId="15" fillId="3" borderId="20" xfId="0" applyNumberFormat="1" applyFont="1" applyFill="1" applyBorder="1" applyAlignment="1">
      <alignment horizontal="center" wrapText="1"/>
    </xf>
    <xf numFmtId="166" fontId="15" fillId="3" borderId="22" xfId="0" applyNumberFormat="1" applyFont="1" applyFill="1" applyBorder="1" applyAlignment="1">
      <alignment horizontal="center" wrapText="1"/>
    </xf>
    <xf numFmtId="166" fontId="5" fillId="4" borderId="39" xfId="0" applyNumberFormat="1" applyFont="1" applyFill="1" applyBorder="1" applyAlignment="1">
      <alignment horizontal="center" wrapText="1"/>
    </xf>
    <xf numFmtId="166" fontId="5" fillId="4" borderId="40" xfId="0" applyNumberFormat="1" applyFont="1" applyFill="1" applyBorder="1" applyAlignment="1">
      <alignment horizontal="right" wrapText="1"/>
    </xf>
    <xf numFmtId="0" fontId="3" fillId="5" borderId="41" xfId="0" applyFont="1" applyFill="1" applyBorder="1" applyAlignment="1">
      <alignment/>
    </xf>
    <xf numFmtId="49" fontId="20" fillId="2" borderId="1" xfId="0" applyNumberFormat="1" applyFont="1" applyFill="1" applyBorder="1" applyAlignment="1">
      <alignment horizontal="left" wrapText="1"/>
    </xf>
    <xf numFmtId="49" fontId="18" fillId="2" borderId="1" xfId="0" applyNumberFormat="1" applyFont="1" applyFill="1" applyBorder="1" applyAlignment="1">
      <alignment horizontal="center" wrapText="1"/>
    </xf>
    <xf numFmtId="0" fontId="3" fillId="0" borderId="42" xfId="0" applyFont="1" applyBorder="1" applyAlignment="1">
      <alignment/>
    </xf>
    <xf numFmtId="49" fontId="5" fillId="3" borderId="36" xfId="0" applyNumberFormat="1" applyFont="1" applyFill="1" applyBorder="1" applyAlignment="1">
      <alignment horizontal="right"/>
    </xf>
    <xf numFmtId="0" fontId="3" fillId="0" borderId="36" xfId="0" applyFont="1" applyBorder="1" applyAlignment="1">
      <alignment/>
    </xf>
    <xf numFmtId="0" fontId="16" fillId="0" borderId="43" xfId="0" applyFont="1" applyBorder="1" applyAlignment="1">
      <alignment/>
    </xf>
    <xf numFmtId="0" fontId="17" fillId="0" borderId="43" xfId="0" applyFont="1" applyBorder="1" applyAlignment="1">
      <alignment/>
    </xf>
    <xf numFmtId="166" fontId="15" fillId="3" borderId="44" xfId="0" applyNumberFormat="1" applyFont="1" applyFill="1" applyBorder="1" applyAlignment="1">
      <alignment horizontal="right" wrapText="1"/>
    </xf>
    <xf numFmtId="166" fontId="5" fillId="0" borderId="11" xfId="0" applyNumberFormat="1" applyFont="1" applyBorder="1" applyAlignment="1">
      <alignment/>
    </xf>
    <xf numFmtId="166" fontId="15" fillId="3" borderId="45" xfId="0" applyNumberFormat="1" applyFont="1" applyFill="1" applyBorder="1" applyAlignment="1">
      <alignment horizontal="right" wrapText="1"/>
    </xf>
    <xf numFmtId="4" fontId="5" fillId="4" borderId="46" xfId="0" applyNumberFormat="1" applyFont="1" applyFill="1" applyBorder="1" applyAlignment="1">
      <alignment/>
    </xf>
    <xf numFmtId="166" fontId="5" fillId="6" borderId="47" xfId="0" applyNumberFormat="1" applyFont="1" applyFill="1" applyBorder="1" applyAlignment="1">
      <alignment/>
    </xf>
    <xf numFmtId="2" fontId="10" fillId="0" borderId="8" xfId="0" applyNumberFormat="1" applyFont="1" applyFill="1" applyBorder="1" applyAlignment="1">
      <alignment horizontal="center" wrapText="1"/>
    </xf>
    <xf numFmtId="2" fontId="5" fillId="0" borderId="8" xfId="0" applyNumberFormat="1" applyFont="1" applyBorder="1" applyAlignment="1">
      <alignment/>
    </xf>
    <xf numFmtId="167" fontId="5" fillId="2" borderId="37" xfId="0" applyNumberFormat="1" applyFont="1" applyFill="1" applyBorder="1" applyAlignment="1">
      <alignment horizontal="center" vertical="center" wrapText="1"/>
    </xf>
    <xf numFmtId="166" fontId="15" fillId="0" borderId="37" xfId="0" applyNumberFormat="1" applyFont="1" applyFill="1" applyBorder="1" applyAlignment="1">
      <alignment horizontal="center" wrapText="1"/>
    </xf>
    <xf numFmtId="4" fontId="3" fillId="2" borderId="21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 horizontal="right"/>
    </xf>
    <xf numFmtId="166" fontId="10" fillId="2" borderId="8" xfId="0" applyNumberFormat="1" applyFont="1" applyFill="1" applyBorder="1" applyAlignment="1">
      <alignment horizontal="center" wrapText="1"/>
    </xf>
    <xf numFmtId="49" fontId="6" fillId="0" borderId="8" xfId="0" applyNumberFormat="1" applyFont="1" applyBorder="1" applyAlignment="1">
      <alignment horizontal="right"/>
    </xf>
    <xf numFmtId="49" fontId="3" fillId="2" borderId="48" xfId="0" applyNumberFormat="1" applyFont="1" applyFill="1" applyBorder="1" applyAlignment="1">
      <alignment horizontal="center" wrapText="1"/>
    </xf>
    <xf numFmtId="49" fontId="3" fillId="2" borderId="19" xfId="0" applyNumberFormat="1" applyFont="1" applyFill="1" applyBorder="1" applyAlignment="1">
      <alignment horizontal="center" wrapText="1"/>
    </xf>
    <xf numFmtId="167" fontId="12" fillId="2" borderId="14" xfId="0" applyNumberFormat="1" applyFont="1" applyFill="1" applyBorder="1" applyAlignment="1">
      <alignment horizontal="center" wrapText="1"/>
    </xf>
    <xf numFmtId="4" fontId="3" fillId="3" borderId="48" xfId="0" applyNumberFormat="1" applyFont="1" applyFill="1" applyBorder="1" applyAlignment="1">
      <alignment/>
    </xf>
    <xf numFmtId="167" fontId="7" fillId="0" borderId="48" xfId="0" applyNumberFormat="1" applyFont="1" applyBorder="1" applyAlignment="1">
      <alignment/>
    </xf>
    <xf numFmtId="166" fontId="7" fillId="2" borderId="14" xfId="0" applyNumberFormat="1" applyFont="1" applyFill="1" applyBorder="1" applyAlignment="1">
      <alignment horizontal="center" wrapText="1"/>
    </xf>
    <xf numFmtId="166" fontId="23" fillId="2" borderId="1" xfId="0" applyNumberFormat="1" applyFont="1" applyFill="1" applyBorder="1" applyAlignment="1">
      <alignment/>
    </xf>
    <xf numFmtId="167" fontId="12" fillId="2" borderId="1" xfId="0" applyNumberFormat="1" applyFont="1" applyFill="1" applyBorder="1" applyAlignment="1">
      <alignment horizontal="center" wrapText="1"/>
    </xf>
    <xf numFmtId="166" fontId="15" fillId="2" borderId="8" xfId="0" applyNumberFormat="1" applyFont="1" applyFill="1" applyBorder="1" applyAlignment="1">
      <alignment horizontal="center" wrapText="1"/>
    </xf>
    <xf numFmtId="166" fontId="5" fillId="2" borderId="8" xfId="0" applyNumberFormat="1" applyFont="1" applyFill="1" applyBorder="1" applyAlignment="1">
      <alignment horizontal="right"/>
    </xf>
    <xf numFmtId="166" fontId="15" fillId="2" borderId="10" xfId="0" applyNumberFormat="1" applyFont="1" applyFill="1" applyBorder="1" applyAlignment="1">
      <alignment horizontal="center" wrapText="1"/>
    </xf>
    <xf numFmtId="0" fontId="3" fillId="2" borderId="10" xfId="0" applyFont="1" applyFill="1" applyBorder="1" applyAlignment="1">
      <alignment/>
    </xf>
    <xf numFmtId="166" fontId="12" fillId="2" borderId="10" xfId="0" applyNumberFormat="1" applyFont="1" applyFill="1" applyBorder="1" applyAlignment="1">
      <alignment horizontal="center" wrapText="1"/>
    </xf>
    <xf numFmtId="49" fontId="23" fillId="2" borderId="1" xfId="0" applyNumberFormat="1" applyFont="1" applyFill="1" applyBorder="1" applyAlignment="1">
      <alignment horizontal="right"/>
    </xf>
    <xf numFmtId="2" fontId="7" fillId="2" borderId="1" xfId="0" applyNumberFormat="1" applyFont="1" applyFill="1" applyBorder="1" applyAlignment="1">
      <alignment horizontal="center" wrapText="1"/>
    </xf>
    <xf numFmtId="2" fontId="23" fillId="2" borderId="1" xfId="0" applyNumberFormat="1" applyFont="1" applyFill="1" applyBorder="1" applyAlignment="1">
      <alignment horizontal="right"/>
    </xf>
    <xf numFmtId="49" fontId="12" fillId="2" borderId="49" xfId="0" applyNumberFormat="1" applyFont="1" applyFill="1" applyBorder="1" applyAlignment="1">
      <alignment horizontal="left" wrapText="1"/>
    </xf>
    <xf numFmtId="49" fontId="12" fillId="2" borderId="50" xfId="0" applyNumberFormat="1" applyFont="1" applyFill="1" applyBorder="1" applyAlignment="1">
      <alignment horizontal="left" wrapText="1"/>
    </xf>
    <xf numFmtId="166" fontId="12" fillId="2" borderId="13" xfId="0" applyNumberFormat="1" applyFont="1" applyFill="1" applyBorder="1" applyAlignment="1">
      <alignment horizontal="center" wrapText="1"/>
    </xf>
    <xf numFmtId="167" fontId="23" fillId="2" borderId="13" xfId="0" applyNumberFormat="1" applyFont="1" applyFill="1" applyBorder="1" applyAlignment="1">
      <alignment/>
    </xf>
    <xf numFmtId="49" fontId="12" fillId="2" borderId="1" xfId="0" applyNumberFormat="1" applyFont="1" applyFill="1" applyBorder="1" applyAlignment="1">
      <alignment horizontal="left" wrapText="1"/>
    </xf>
    <xf numFmtId="167" fontId="23" fillId="2" borderId="1" xfId="0" applyNumberFormat="1" applyFont="1" applyFill="1" applyBorder="1" applyAlignment="1">
      <alignment/>
    </xf>
    <xf numFmtId="49" fontId="12" fillId="2" borderId="13" xfId="0" applyNumberFormat="1" applyFont="1" applyFill="1" applyBorder="1" applyAlignment="1">
      <alignment horizontal="left" wrapText="1"/>
    </xf>
    <xf numFmtId="167" fontId="12" fillId="2" borderId="13" xfId="0" applyNumberFormat="1" applyFont="1" applyFill="1" applyBorder="1" applyAlignment="1">
      <alignment horizontal="center" wrapText="1"/>
    </xf>
    <xf numFmtId="167" fontId="7" fillId="2" borderId="1" xfId="0" applyNumberFormat="1" applyFont="1" applyFill="1" applyBorder="1" applyAlignment="1">
      <alignment/>
    </xf>
    <xf numFmtId="4" fontId="5" fillId="2" borderId="8" xfId="0" applyNumberFormat="1" applyFont="1" applyFill="1" applyBorder="1" applyAlignment="1">
      <alignment/>
    </xf>
    <xf numFmtId="49" fontId="7" fillId="2" borderId="33" xfId="0" applyNumberFormat="1" applyFont="1" applyFill="1" applyBorder="1" applyAlignment="1">
      <alignment horizontal="center"/>
    </xf>
    <xf numFmtId="49" fontId="12" fillId="2" borderId="33" xfId="0" applyNumberFormat="1" applyFont="1" applyFill="1" applyBorder="1" applyAlignment="1">
      <alignment horizontal="left" wrapText="1"/>
    </xf>
    <xf numFmtId="49" fontId="11" fillId="2" borderId="33" xfId="0" applyNumberFormat="1" applyFont="1" applyFill="1" applyBorder="1" applyAlignment="1">
      <alignment horizontal="center" wrapText="1"/>
    </xf>
    <xf numFmtId="166" fontId="11" fillId="2" borderId="33" xfId="0" applyNumberFormat="1" applyFont="1" applyFill="1" applyBorder="1" applyAlignment="1">
      <alignment horizontal="center" wrapText="1"/>
    </xf>
    <xf numFmtId="166" fontId="11" fillId="2" borderId="20" xfId="0" applyNumberFormat="1" applyFont="1" applyFill="1" applyBorder="1" applyAlignment="1">
      <alignment horizontal="center" wrapText="1"/>
    </xf>
    <xf numFmtId="4" fontId="5" fillId="2" borderId="21" xfId="0" applyNumberFormat="1" applyFont="1" applyFill="1" applyBorder="1" applyAlignment="1">
      <alignment/>
    </xf>
    <xf numFmtId="167" fontId="7" fillId="2" borderId="5" xfId="0" applyNumberFormat="1" applyFont="1" applyFill="1" applyBorder="1" applyAlignment="1">
      <alignment/>
    </xf>
    <xf numFmtId="166" fontId="12" fillId="2" borderId="6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left" wrapText="1"/>
    </xf>
    <xf numFmtId="4" fontId="3" fillId="0" borderId="1" xfId="0" applyNumberFormat="1" applyFont="1" applyFill="1" applyBorder="1" applyAlignment="1">
      <alignment/>
    </xf>
    <xf numFmtId="167" fontId="7" fillId="0" borderId="1" xfId="0" applyNumberFormat="1" applyFont="1" applyFill="1" applyBorder="1" applyAlignment="1">
      <alignment/>
    </xf>
    <xf numFmtId="166" fontId="12" fillId="0" borderId="1" xfId="0" applyNumberFormat="1" applyFont="1" applyFill="1" applyBorder="1" applyAlignment="1">
      <alignment horizontal="center" wrapText="1"/>
    </xf>
    <xf numFmtId="167" fontId="12" fillId="0" borderId="1" xfId="0" applyNumberFormat="1" applyFont="1" applyFill="1" applyBorder="1" applyAlignment="1">
      <alignment horizontal="center" wrapText="1"/>
    </xf>
    <xf numFmtId="49" fontId="7" fillId="0" borderId="27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left" wrapText="1"/>
    </xf>
    <xf numFmtId="49" fontId="3" fillId="0" borderId="13" xfId="0" applyNumberFormat="1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wrapText="1"/>
    </xf>
    <xf numFmtId="166" fontId="12" fillId="0" borderId="1" xfId="0" applyNumberFormat="1" applyFont="1" applyFill="1" applyBorder="1" applyAlignment="1">
      <alignment horizontal="center" wrapText="1"/>
    </xf>
    <xf numFmtId="167" fontId="23" fillId="0" borderId="1" xfId="0" applyNumberFormat="1" applyFont="1" applyFill="1" applyBorder="1" applyAlignment="1">
      <alignment/>
    </xf>
    <xf numFmtId="49" fontId="7" fillId="0" borderId="3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left" wrapText="1"/>
    </xf>
    <xf numFmtId="166" fontId="12" fillId="3" borderId="1" xfId="0" applyNumberFormat="1" applyFont="1" applyFill="1" applyBorder="1" applyAlignment="1">
      <alignment horizont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166" fontId="12" fillId="3" borderId="1" xfId="0" applyNumberFormat="1" applyFont="1" applyFill="1" applyBorder="1" applyAlignment="1">
      <alignment horizontal="center" wrapText="1"/>
    </xf>
    <xf numFmtId="49" fontId="10" fillId="2" borderId="13" xfId="0" applyNumberFormat="1" applyFont="1" applyFill="1" applyBorder="1" applyAlignment="1">
      <alignment horizontal="left" wrapText="1"/>
    </xf>
    <xf numFmtId="49" fontId="10" fillId="2" borderId="20" xfId="0" applyNumberFormat="1" applyFont="1" applyFill="1" applyBorder="1" applyAlignment="1">
      <alignment horizontal="left" wrapText="1"/>
    </xf>
    <xf numFmtId="166" fontId="12" fillId="2" borderId="2" xfId="0" applyNumberFormat="1" applyFont="1" applyFill="1" applyBorder="1" applyAlignment="1">
      <alignment horizontal="center" wrapText="1"/>
    </xf>
    <xf numFmtId="166" fontId="12" fillId="3" borderId="48" xfId="0" applyNumberFormat="1" applyFont="1" applyFill="1" applyBorder="1" applyAlignment="1">
      <alignment horizontal="center" wrapText="1"/>
    </xf>
    <xf numFmtId="166" fontId="11" fillId="3" borderId="1" xfId="0" applyNumberFormat="1" applyFont="1" applyFill="1" applyBorder="1" applyAlignment="1">
      <alignment horizontal="center" wrapText="1"/>
    </xf>
    <xf numFmtId="2" fontId="7" fillId="3" borderId="10" xfId="0" applyNumberFormat="1" applyFont="1" applyFill="1" applyBorder="1" applyAlignment="1">
      <alignment horizontal="center" wrapText="1"/>
    </xf>
    <xf numFmtId="49" fontId="3" fillId="5" borderId="23" xfId="0" applyNumberFormat="1" applyFont="1" applyFill="1" applyBorder="1" applyAlignment="1">
      <alignment horizontal="center" vertical="center" wrapText="1"/>
    </xf>
    <xf numFmtId="0" fontId="5" fillId="4" borderId="51" xfId="0" applyFont="1" applyFill="1" applyBorder="1" applyAlignment="1">
      <alignment horizontal="left" wrapText="1"/>
    </xf>
    <xf numFmtId="0" fontId="5" fillId="4" borderId="52" xfId="0" applyFont="1" applyFill="1" applyBorder="1" applyAlignment="1">
      <alignment horizontal="left" wrapText="1"/>
    </xf>
    <xf numFmtId="49" fontId="10" fillId="2" borderId="53" xfId="0" applyNumberFormat="1" applyFont="1" applyFill="1" applyBorder="1" applyAlignment="1">
      <alignment horizontal="left" wrapText="1"/>
    </xf>
    <xf numFmtId="49" fontId="10" fillId="2" borderId="54" xfId="0" applyNumberFormat="1" applyFont="1" applyFill="1" applyBorder="1" applyAlignment="1">
      <alignment horizontal="left" wrapText="1"/>
    </xf>
    <xf numFmtId="2" fontId="7" fillId="0" borderId="10" xfId="0" applyNumberFormat="1" applyFont="1" applyFill="1" applyBorder="1" applyAlignment="1">
      <alignment horizontal="center" wrapText="1"/>
    </xf>
    <xf numFmtId="166" fontId="12" fillId="3" borderId="10" xfId="0" applyNumberFormat="1" applyFont="1" applyFill="1" applyBorder="1" applyAlignment="1">
      <alignment horizontal="center" wrapText="1"/>
    </xf>
    <xf numFmtId="167" fontId="12" fillId="2" borderId="13" xfId="0" applyNumberFormat="1" applyFont="1" applyFill="1" applyBorder="1" applyAlignment="1">
      <alignment horizontal="center" wrapText="1"/>
    </xf>
    <xf numFmtId="167" fontId="12" fillId="2" borderId="10" xfId="0" applyNumberFormat="1" applyFont="1" applyFill="1" applyBorder="1" applyAlignment="1">
      <alignment horizontal="center" wrapText="1"/>
    </xf>
    <xf numFmtId="166" fontId="12" fillId="2" borderId="13" xfId="0" applyNumberFormat="1" applyFont="1" applyFill="1" applyBorder="1" applyAlignment="1">
      <alignment horizontal="center" wrapText="1"/>
    </xf>
    <xf numFmtId="166" fontId="12" fillId="2" borderId="10" xfId="0" applyNumberFormat="1" applyFont="1" applyFill="1" applyBorder="1" applyAlignment="1">
      <alignment horizontal="center" wrapText="1"/>
    </xf>
    <xf numFmtId="167" fontId="7" fillId="2" borderId="13" xfId="0" applyNumberFormat="1" applyFont="1" applyFill="1" applyBorder="1" applyAlignment="1">
      <alignment horizontal="center"/>
    </xf>
    <xf numFmtId="167" fontId="7" fillId="2" borderId="10" xfId="0" applyNumberFormat="1" applyFont="1" applyFill="1" applyBorder="1" applyAlignment="1">
      <alignment horizontal="center"/>
    </xf>
    <xf numFmtId="49" fontId="3" fillId="2" borderId="13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49" fontId="3" fillId="2" borderId="13" xfId="0" applyNumberFormat="1" applyFont="1" applyFill="1" applyBorder="1" applyAlignment="1">
      <alignment horizontal="center" wrapText="1"/>
    </xf>
    <xf numFmtId="49" fontId="3" fillId="2" borderId="10" xfId="0" applyNumberFormat="1" applyFont="1" applyFill="1" applyBorder="1" applyAlignment="1">
      <alignment horizontal="center" wrapText="1"/>
    </xf>
    <xf numFmtId="49" fontId="11" fillId="2" borderId="13" xfId="0" applyNumberFormat="1" applyFont="1" applyFill="1" applyBorder="1" applyAlignment="1">
      <alignment horizontal="center" wrapText="1"/>
    </xf>
    <xf numFmtId="49" fontId="11" fillId="2" borderId="10" xfId="0" applyNumberFormat="1" applyFont="1" applyFill="1" applyBorder="1" applyAlignment="1">
      <alignment horizont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" fontId="3" fillId="5" borderId="55" xfId="0" applyNumberFormat="1" applyFont="1" applyFill="1" applyBorder="1" applyAlignment="1">
      <alignment horizontal="center" vertical="center" wrapText="1"/>
    </xf>
    <xf numFmtId="4" fontId="3" fillId="5" borderId="56" xfId="0" applyNumberFormat="1" applyFont="1" applyFill="1" applyBorder="1" applyAlignment="1">
      <alignment horizontal="center" vertical="center" wrapText="1"/>
    </xf>
    <xf numFmtId="4" fontId="3" fillId="5" borderId="57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right"/>
    </xf>
    <xf numFmtId="0" fontId="7" fillId="0" borderId="58" xfId="0" applyFont="1" applyBorder="1" applyAlignment="1">
      <alignment horizontal="right" vertical="top" wrapText="1"/>
    </xf>
    <xf numFmtId="49" fontId="0" fillId="0" borderId="0" xfId="0" applyNumberFormat="1" applyAlignment="1">
      <alignment horizontal="right"/>
    </xf>
    <xf numFmtId="49" fontId="0" fillId="0" borderId="0" xfId="0" applyNumberFormat="1" applyFont="1" applyAlignment="1">
      <alignment horizontal="right"/>
    </xf>
    <xf numFmtId="49" fontId="10" fillId="2" borderId="59" xfId="0" applyNumberFormat="1" applyFont="1" applyFill="1" applyBorder="1" applyAlignment="1">
      <alignment horizontal="left" wrapText="1"/>
    </xf>
    <xf numFmtId="49" fontId="10" fillId="2" borderId="15" xfId="0" applyNumberFormat="1" applyFont="1" applyFill="1" applyBorder="1" applyAlignment="1">
      <alignment horizontal="left" wrapText="1"/>
    </xf>
    <xf numFmtId="49" fontId="10" fillId="2" borderId="60" xfId="0" applyNumberFormat="1" applyFont="1" applyFill="1" applyBorder="1" applyAlignment="1">
      <alignment horizontal="left" wrapText="1"/>
    </xf>
    <xf numFmtId="49" fontId="10" fillId="2" borderId="61" xfId="0" applyNumberFormat="1" applyFont="1" applyFill="1" applyBorder="1" applyAlignment="1">
      <alignment horizontal="left" wrapText="1"/>
    </xf>
    <xf numFmtId="49" fontId="10" fillId="2" borderId="62" xfId="0" applyNumberFormat="1" applyFont="1" applyFill="1" applyBorder="1" applyAlignment="1">
      <alignment horizontal="left" wrapText="1"/>
    </xf>
    <xf numFmtId="49" fontId="5" fillId="0" borderId="4" xfId="0" applyNumberFormat="1" applyFont="1" applyBorder="1" applyAlignment="1">
      <alignment horizontal="center" vertical="center" wrapText="1"/>
    </xf>
    <xf numFmtId="49" fontId="15" fillId="3" borderId="63" xfId="0" applyNumberFormat="1" applyFont="1" applyFill="1" applyBorder="1" applyAlignment="1">
      <alignment horizontal="left" wrapText="1"/>
    </xf>
    <xf numFmtId="49" fontId="15" fillId="3" borderId="64" xfId="0" applyNumberFormat="1" applyFont="1" applyFill="1" applyBorder="1" applyAlignment="1">
      <alignment horizontal="left" wrapText="1"/>
    </xf>
    <xf numFmtId="49" fontId="10" fillId="0" borderId="54" xfId="0" applyNumberFormat="1" applyFont="1" applyFill="1" applyBorder="1" applyAlignment="1">
      <alignment horizontal="left" wrapText="1"/>
    </xf>
    <xf numFmtId="49" fontId="10" fillId="0" borderId="59" xfId="0" applyNumberFormat="1" applyFont="1" applyFill="1" applyBorder="1" applyAlignment="1">
      <alignment horizontal="left" wrapText="1"/>
    </xf>
    <xf numFmtId="49" fontId="10" fillId="0" borderId="2" xfId="0" applyNumberFormat="1" applyFont="1" applyBorder="1" applyAlignment="1">
      <alignment horizontal="center" vertical="top" wrapText="1"/>
    </xf>
    <xf numFmtId="49" fontId="10" fillId="0" borderId="7" xfId="0" applyNumberFormat="1" applyFont="1" applyBorder="1" applyAlignment="1">
      <alignment horizontal="center" vertical="top" wrapText="1"/>
    </xf>
    <xf numFmtId="49" fontId="10" fillId="2" borderId="2" xfId="0" applyNumberFormat="1" applyFont="1" applyFill="1" applyBorder="1" applyAlignment="1">
      <alignment horizontal="left" wrapText="1"/>
    </xf>
    <xf numFmtId="49" fontId="18" fillId="2" borderId="2" xfId="0" applyNumberFormat="1" applyFont="1" applyFill="1" applyBorder="1" applyAlignment="1">
      <alignment horizontal="left" wrapText="1"/>
    </xf>
    <xf numFmtId="49" fontId="20" fillId="2" borderId="2" xfId="0" applyNumberFormat="1" applyFont="1" applyFill="1" applyBorder="1" applyAlignment="1">
      <alignment horizontal="center" vertical="top" wrapText="1"/>
    </xf>
    <xf numFmtId="49" fontId="18" fillId="2" borderId="10" xfId="0" applyNumberFormat="1" applyFont="1" applyFill="1" applyBorder="1" applyAlignment="1">
      <alignment horizontal="center" wrapText="1"/>
    </xf>
    <xf numFmtId="49" fontId="15" fillId="2" borderId="3" xfId="0" applyNumberFormat="1" applyFont="1" applyFill="1" applyBorder="1" applyAlignment="1">
      <alignment horizontal="center" wrapText="1"/>
    </xf>
    <xf numFmtId="49" fontId="15" fillId="2" borderId="2" xfId="0" applyNumberFormat="1" applyFont="1" applyFill="1" applyBorder="1" applyAlignment="1">
      <alignment horizontal="center" wrapText="1"/>
    </xf>
    <xf numFmtId="49" fontId="15" fillId="2" borderId="7" xfId="0" applyNumberFormat="1" applyFont="1" applyFill="1" applyBorder="1" applyAlignment="1">
      <alignment horizontal="center" wrapText="1"/>
    </xf>
    <xf numFmtId="49" fontId="15" fillId="3" borderId="62" xfId="0" applyNumberFormat="1" applyFont="1" applyFill="1" applyBorder="1" applyAlignment="1">
      <alignment horizontal="left" wrapText="1"/>
    </xf>
    <xf numFmtId="49" fontId="15" fillId="3" borderId="17" xfId="0" applyNumberFormat="1" applyFont="1" applyFill="1" applyBorder="1" applyAlignment="1">
      <alignment horizontal="left" wrapText="1"/>
    </xf>
    <xf numFmtId="49" fontId="15" fillId="3" borderId="36" xfId="0" applyNumberFormat="1" applyFont="1" applyFill="1" applyBorder="1" applyAlignment="1">
      <alignment horizontal="left" wrapText="1"/>
    </xf>
    <xf numFmtId="49" fontId="5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/>
    </xf>
    <xf numFmtId="49" fontId="3" fillId="5" borderId="41" xfId="0" applyNumberFormat="1" applyFont="1" applyFill="1" applyBorder="1" applyAlignment="1">
      <alignment horizontal="center" vertical="center" wrapText="1"/>
    </xf>
    <xf numFmtId="49" fontId="20" fillId="2" borderId="50" xfId="0" applyNumberFormat="1" applyFont="1" applyFill="1" applyBorder="1" applyAlignment="1">
      <alignment horizontal="center" vertical="top" wrapText="1"/>
    </xf>
    <xf numFmtId="49" fontId="20" fillId="2" borderId="35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view="pageBreakPreview" zoomScaleSheetLayoutView="100" workbookViewId="0" topLeftCell="A25">
      <selection activeCell="F31" sqref="F31"/>
    </sheetView>
  </sheetViews>
  <sheetFormatPr defaultColWidth="9.00390625" defaultRowHeight="12.75"/>
  <cols>
    <col min="1" max="1" width="9.875" style="1" customWidth="1"/>
    <col min="2" max="2" width="53.625" style="2" customWidth="1"/>
    <col min="3" max="3" width="8.125" style="4" customWidth="1"/>
    <col min="4" max="4" width="11.375" style="4" customWidth="1"/>
    <col min="5" max="5" width="8.00390625" style="4" customWidth="1"/>
    <col min="6" max="6" width="8.75390625" style="4" customWidth="1"/>
    <col min="7" max="7" width="8.375" style="4" hidden="1" customWidth="1"/>
    <col min="8" max="8" width="9.75390625" style="4" customWidth="1"/>
    <col min="9" max="9" width="11.125" style="3" customWidth="1"/>
    <col min="10" max="10" width="0" style="3" hidden="1" customWidth="1"/>
    <col min="11" max="11" width="9.25390625" style="3" bestFit="1" customWidth="1"/>
    <col min="12" max="16384" width="9.125" style="3" customWidth="1"/>
  </cols>
  <sheetData>
    <row r="1" spans="4:11" ht="12.75">
      <c r="D1" s="344" t="s">
        <v>81</v>
      </c>
      <c r="E1" s="344"/>
      <c r="F1" s="344"/>
      <c r="G1" s="344"/>
      <c r="H1" s="344"/>
      <c r="I1" s="344"/>
      <c r="J1" s="344"/>
      <c r="K1" s="344"/>
    </row>
    <row r="2" spans="3:11" ht="12.75">
      <c r="C2" s="315" t="s">
        <v>177</v>
      </c>
      <c r="D2" s="315"/>
      <c r="E2" s="315"/>
      <c r="F2" s="315"/>
      <c r="G2" s="315"/>
      <c r="H2" s="315"/>
      <c r="I2" s="315"/>
      <c r="J2" s="315"/>
      <c r="K2" s="315"/>
    </row>
    <row r="3" spans="3:11" ht="12.75">
      <c r="C3" s="315" t="s">
        <v>0</v>
      </c>
      <c r="D3" s="315"/>
      <c r="E3" s="315"/>
      <c r="F3" s="315"/>
      <c r="G3" s="315"/>
      <c r="H3" s="315"/>
      <c r="I3" s="315"/>
      <c r="J3" s="315"/>
      <c r="K3" s="315"/>
    </row>
    <row r="4" spans="2:11" ht="12.75">
      <c r="B4" s="315" t="s">
        <v>1</v>
      </c>
      <c r="C4" s="315"/>
      <c r="D4" s="315"/>
      <c r="E4" s="315"/>
      <c r="F4" s="315"/>
      <c r="G4" s="315"/>
      <c r="H4" s="315"/>
      <c r="I4" s="315"/>
      <c r="J4" s="315"/>
      <c r="K4" s="315"/>
    </row>
    <row r="5" spans="4:11" ht="12.75">
      <c r="D5" s="315" t="s">
        <v>126</v>
      </c>
      <c r="E5" s="315"/>
      <c r="F5" s="315"/>
      <c r="G5" s="315"/>
      <c r="H5" s="315"/>
      <c r="I5" s="315"/>
      <c r="J5" s="315"/>
      <c r="K5" s="315"/>
    </row>
    <row r="6" spans="3:11" ht="12.75">
      <c r="C6" s="313" t="s">
        <v>113</v>
      </c>
      <c r="D6" s="313"/>
      <c r="E6" s="313"/>
      <c r="F6" s="313"/>
      <c r="G6" s="313"/>
      <c r="H6" s="313"/>
      <c r="I6" s="313"/>
      <c r="J6" s="313"/>
      <c r="K6" s="313"/>
    </row>
    <row r="7" spans="3:11" ht="12.75">
      <c r="C7" s="316" t="s">
        <v>178</v>
      </c>
      <c r="D7" s="316"/>
      <c r="E7" s="316"/>
      <c r="F7" s="316"/>
      <c r="G7" s="316"/>
      <c r="H7" s="316"/>
      <c r="I7" s="316"/>
      <c r="J7" s="316"/>
      <c r="K7" s="316"/>
    </row>
    <row r="8" spans="3:11" ht="12.75">
      <c r="C8" s="313" t="s">
        <v>129</v>
      </c>
      <c r="D8" s="313"/>
      <c r="E8" s="313"/>
      <c r="F8" s="313"/>
      <c r="G8" s="313"/>
      <c r="H8" s="313"/>
      <c r="I8" s="313"/>
      <c r="J8" s="313"/>
      <c r="K8" s="313"/>
    </row>
    <row r="9" spans="3:9" ht="12.75">
      <c r="C9" s="124"/>
      <c r="D9" s="124"/>
      <c r="E9" s="124"/>
      <c r="F9" s="124"/>
      <c r="G9" s="124"/>
      <c r="H9" s="124"/>
      <c r="I9" s="124"/>
    </row>
    <row r="10" spans="3:9" ht="12.75">
      <c r="C10" s="124"/>
      <c r="D10" s="124"/>
      <c r="E10" s="124"/>
      <c r="F10" s="124"/>
      <c r="G10" s="124"/>
      <c r="H10" s="124"/>
      <c r="I10" s="124"/>
    </row>
    <row r="11" spans="1:10" ht="15.75">
      <c r="A11" s="339" t="s">
        <v>2</v>
      </c>
      <c r="B11" s="339"/>
      <c r="C11" s="339"/>
      <c r="D11" s="339"/>
      <c r="E11" s="339"/>
      <c r="F11" s="339"/>
      <c r="G11" s="339"/>
      <c r="H11" s="339"/>
      <c r="I11" s="339"/>
      <c r="J11" s="339"/>
    </row>
    <row r="12" spans="1:10" ht="12.75">
      <c r="A12" s="340" t="s">
        <v>3</v>
      </c>
      <c r="B12" s="340"/>
      <c r="C12" s="340"/>
      <c r="D12" s="340"/>
      <c r="E12" s="340"/>
      <c r="F12" s="340"/>
      <c r="G12" s="340"/>
      <c r="H12" s="340"/>
      <c r="I12" s="340"/>
      <c r="J12" s="340"/>
    </row>
    <row r="13" spans="1:10" ht="12.75">
      <c r="A13" s="340" t="s">
        <v>103</v>
      </c>
      <c r="B13" s="340"/>
      <c r="C13" s="340"/>
      <c r="D13" s="340"/>
      <c r="E13" s="340"/>
      <c r="F13" s="340"/>
      <c r="G13" s="340"/>
      <c r="H13" s="340"/>
      <c r="I13" s="340"/>
      <c r="J13" s="340"/>
    </row>
    <row r="14" spans="1:10" ht="12.75">
      <c r="A14" s="340" t="s">
        <v>4</v>
      </c>
      <c r="B14" s="340"/>
      <c r="C14" s="340"/>
      <c r="D14" s="340"/>
      <c r="E14" s="340"/>
      <c r="F14" s="340"/>
      <c r="G14" s="340"/>
      <c r="H14" s="340"/>
      <c r="I14" s="340"/>
      <c r="J14" s="340"/>
    </row>
    <row r="15" spans="1:11" ht="13.5" thickBot="1">
      <c r="A15" s="5"/>
      <c r="B15" s="6"/>
      <c r="I15" s="314" t="s">
        <v>5</v>
      </c>
      <c r="J15" s="314"/>
      <c r="K15" s="314"/>
    </row>
    <row r="16" spans="1:11" ht="27" customHeight="1" thickBot="1" thickTop="1">
      <c r="A16" s="341" t="s">
        <v>6</v>
      </c>
      <c r="B16" s="290" t="s">
        <v>7</v>
      </c>
      <c r="C16" s="290" t="s">
        <v>8</v>
      </c>
      <c r="D16" s="290" t="s">
        <v>9</v>
      </c>
      <c r="E16" s="290" t="s">
        <v>10</v>
      </c>
      <c r="F16" s="290" t="s">
        <v>88</v>
      </c>
      <c r="G16" s="310" t="s">
        <v>104</v>
      </c>
      <c r="H16" s="311"/>
      <c r="I16" s="311"/>
      <c r="J16" s="311"/>
      <c r="K16" s="312"/>
    </row>
    <row r="17" spans="1:11" ht="14.25" thickBot="1" thickTop="1">
      <c r="A17" s="341"/>
      <c r="B17" s="290"/>
      <c r="C17" s="290"/>
      <c r="D17" s="290"/>
      <c r="E17" s="290"/>
      <c r="F17" s="290"/>
      <c r="G17" s="104" t="s">
        <v>11</v>
      </c>
      <c r="H17" s="104" t="s">
        <v>135</v>
      </c>
      <c r="I17" s="105" t="s">
        <v>12</v>
      </c>
      <c r="J17" s="123" t="s">
        <v>13</v>
      </c>
      <c r="K17" s="209" t="s">
        <v>136</v>
      </c>
    </row>
    <row r="18" spans="1:11" ht="17.25" thickBot="1" thickTop="1">
      <c r="A18" s="125" t="s">
        <v>82</v>
      </c>
      <c r="B18" s="309" t="s">
        <v>14</v>
      </c>
      <c r="C18" s="309"/>
      <c r="D18" s="309"/>
      <c r="E18" s="309"/>
      <c r="F18" s="309"/>
      <c r="G18" s="47"/>
      <c r="H18" s="167"/>
      <c r="I18" s="15"/>
      <c r="J18" s="103"/>
      <c r="K18" s="212"/>
    </row>
    <row r="19" spans="1:11" ht="12.75">
      <c r="A19" s="126" t="s">
        <v>21</v>
      </c>
      <c r="B19" s="327" t="s">
        <v>83</v>
      </c>
      <c r="C19" s="327"/>
      <c r="D19" s="327"/>
      <c r="E19" s="328"/>
      <c r="F19" s="8"/>
      <c r="G19" s="9"/>
      <c r="H19" s="170"/>
      <c r="I19" s="10"/>
      <c r="J19" s="7"/>
      <c r="K19" s="7"/>
    </row>
    <row r="20" spans="1:11" ht="63.75" customHeight="1">
      <c r="A20" s="127" t="s">
        <v>84</v>
      </c>
      <c r="B20" s="114" t="s">
        <v>187</v>
      </c>
      <c r="C20" s="115" t="s">
        <v>86</v>
      </c>
      <c r="D20" s="116" t="s">
        <v>106</v>
      </c>
      <c r="E20" s="117" t="s">
        <v>25</v>
      </c>
      <c r="F20" s="118" t="s">
        <v>87</v>
      </c>
      <c r="G20" s="119"/>
      <c r="H20" s="190">
        <v>0</v>
      </c>
      <c r="I20" s="235">
        <f>300+100-30</f>
        <v>370</v>
      </c>
      <c r="J20" s="45">
        <f>G20+I20</f>
        <v>370</v>
      </c>
      <c r="K20" s="236">
        <f>H20+I20</f>
        <v>370</v>
      </c>
    </row>
    <row r="21" spans="1:11" ht="39">
      <c r="A21" s="44" t="s">
        <v>114</v>
      </c>
      <c r="B21" s="161" t="s">
        <v>122</v>
      </c>
      <c r="C21" s="159" t="s">
        <v>86</v>
      </c>
      <c r="D21" s="162" t="s">
        <v>123</v>
      </c>
      <c r="E21" s="163" t="s">
        <v>25</v>
      </c>
      <c r="F21" s="163" t="s">
        <v>87</v>
      </c>
      <c r="G21" s="164"/>
      <c r="H21" s="190">
        <v>0</v>
      </c>
      <c r="I21" s="193">
        <f>100-36.7</f>
        <v>63.3</v>
      </c>
      <c r="J21" s="45"/>
      <c r="K21" s="236">
        <f>H21+I21</f>
        <v>63.3</v>
      </c>
    </row>
    <row r="22" spans="1:11" ht="64.5">
      <c r="A22" s="44" t="s">
        <v>151</v>
      </c>
      <c r="B22" s="161" t="s">
        <v>153</v>
      </c>
      <c r="C22" s="159" t="s">
        <v>86</v>
      </c>
      <c r="D22" s="162" t="s">
        <v>154</v>
      </c>
      <c r="E22" s="163" t="s">
        <v>25</v>
      </c>
      <c r="F22" s="163" t="s">
        <v>87</v>
      </c>
      <c r="G22" s="164"/>
      <c r="H22" s="237">
        <v>0</v>
      </c>
      <c r="I22" s="193">
        <f>270+100-103</f>
        <v>267</v>
      </c>
      <c r="J22" s="45"/>
      <c r="K22" s="236">
        <f>H22+I22</f>
        <v>267</v>
      </c>
    </row>
    <row r="23" spans="1:11" ht="39">
      <c r="A23" s="44" t="s">
        <v>152</v>
      </c>
      <c r="B23" s="161" t="s">
        <v>156</v>
      </c>
      <c r="C23" s="159" t="s">
        <v>86</v>
      </c>
      <c r="D23" s="162" t="s">
        <v>155</v>
      </c>
      <c r="E23" s="163" t="s">
        <v>25</v>
      </c>
      <c r="F23" s="163" t="s">
        <v>87</v>
      </c>
      <c r="G23" s="164"/>
      <c r="H23" s="237">
        <v>0</v>
      </c>
      <c r="I23" s="193">
        <f>200+100</f>
        <v>300</v>
      </c>
      <c r="J23" s="45"/>
      <c r="K23" s="236">
        <f>H23+I23</f>
        <v>300</v>
      </c>
    </row>
    <row r="24" spans="1:11" ht="16.5" thickBot="1">
      <c r="A24" s="152"/>
      <c r="B24" s="153" t="s">
        <v>85</v>
      </c>
      <c r="C24" s="154"/>
      <c r="D24" s="155"/>
      <c r="E24" s="156"/>
      <c r="F24" s="154"/>
      <c r="G24" s="157"/>
      <c r="H24" s="191">
        <f>H20+H21</f>
        <v>0</v>
      </c>
      <c r="I24" s="238">
        <f>I20+I21+I22+I23</f>
        <v>1000.3</v>
      </c>
      <c r="J24" s="68">
        <f>G24+I24</f>
        <v>1000.3</v>
      </c>
      <c r="K24" s="239">
        <f>H24+I24</f>
        <v>1000.3</v>
      </c>
    </row>
    <row r="25" spans="1:11" ht="15.75">
      <c r="A25" s="122" t="s">
        <v>30</v>
      </c>
      <c r="B25" s="332" t="s">
        <v>107</v>
      </c>
      <c r="C25" s="332"/>
      <c r="D25" s="332"/>
      <c r="E25" s="332"/>
      <c r="F25" s="120"/>
      <c r="G25" s="121"/>
      <c r="H25" s="121"/>
      <c r="I25" s="240"/>
      <c r="J25" s="112"/>
      <c r="K25" s="241"/>
    </row>
    <row r="26" spans="1:11" ht="26.25">
      <c r="A26" s="44" t="s">
        <v>108</v>
      </c>
      <c r="B26" s="160" t="s">
        <v>119</v>
      </c>
      <c r="C26" s="18" t="s">
        <v>16</v>
      </c>
      <c r="D26" s="158" t="s">
        <v>109</v>
      </c>
      <c r="E26" s="159" t="s">
        <v>110</v>
      </c>
      <c r="F26" s="18" t="s">
        <v>111</v>
      </c>
      <c r="G26" s="121"/>
      <c r="H26" s="289">
        <f>6500-1499.6-2769</f>
        <v>2231.3999999999996</v>
      </c>
      <c r="I26" s="242">
        <v>238.1</v>
      </c>
      <c r="J26" s="112"/>
      <c r="K26" s="243">
        <f aca="true" t="shared" si="0" ref="K26:K32">H26+I26</f>
        <v>2469.4999999999995</v>
      </c>
    </row>
    <row r="27" spans="1:11" ht="51.75">
      <c r="A27" s="44" t="s">
        <v>116</v>
      </c>
      <c r="B27" s="90" t="s">
        <v>115</v>
      </c>
      <c r="C27" s="18" t="s">
        <v>16</v>
      </c>
      <c r="D27" s="158" t="s">
        <v>118</v>
      </c>
      <c r="E27" s="159" t="s">
        <v>110</v>
      </c>
      <c r="F27" s="18" t="s">
        <v>111</v>
      </c>
      <c r="G27" s="113"/>
      <c r="H27" s="244">
        <f>5961-2946.4</f>
        <v>3014.6</v>
      </c>
      <c r="I27" s="194">
        <v>258</v>
      </c>
      <c r="J27" s="112"/>
      <c r="K27" s="243">
        <f t="shared" si="0"/>
        <v>3272.6</v>
      </c>
    </row>
    <row r="28" spans="1:11" ht="64.5">
      <c r="A28" s="44" t="s">
        <v>120</v>
      </c>
      <c r="B28" s="90" t="s">
        <v>117</v>
      </c>
      <c r="C28" s="18" t="s">
        <v>16</v>
      </c>
      <c r="D28" s="158" t="s">
        <v>121</v>
      </c>
      <c r="E28" s="159" t="s">
        <v>110</v>
      </c>
      <c r="F28" s="18" t="s">
        <v>111</v>
      </c>
      <c r="G28" s="113"/>
      <c r="H28" s="190">
        <v>0</v>
      </c>
      <c r="I28" s="194">
        <v>100</v>
      </c>
      <c r="J28" s="112"/>
      <c r="K28" s="243">
        <f t="shared" si="0"/>
        <v>100</v>
      </c>
    </row>
    <row r="29" spans="1:11" ht="26.25">
      <c r="A29" s="44" t="s">
        <v>157</v>
      </c>
      <c r="B29" s="90" t="s">
        <v>158</v>
      </c>
      <c r="C29" s="18" t="s">
        <v>16</v>
      </c>
      <c r="D29" s="158" t="s">
        <v>159</v>
      </c>
      <c r="E29" s="159" t="s">
        <v>110</v>
      </c>
      <c r="F29" s="18" t="s">
        <v>111</v>
      </c>
      <c r="G29" s="113"/>
      <c r="H29" s="237">
        <v>0</v>
      </c>
      <c r="I29" s="194">
        <f>200+100</f>
        <v>300</v>
      </c>
      <c r="J29" s="46"/>
      <c r="K29" s="245">
        <f t="shared" si="0"/>
        <v>300</v>
      </c>
    </row>
    <row r="30" spans="1:11" ht="26.25">
      <c r="A30" s="44" t="s">
        <v>179</v>
      </c>
      <c r="B30" s="90" t="s">
        <v>180</v>
      </c>
      <c r="C30" s="18" t="s">
        <v>16</v>
      </c>
      <c r="D30" s="158" t="s">
        <v>181</v>
      </c>
      <c r="E30" s="159" t="s">
        <v>110</v>
      </c>
      <c r="F30" s="18" t="s">
        <v>111</v>
      </c>
      <c r="G30" s="282"/>
      <c r="H30" s="237">
        <v>0</v>
      </c>
      <c r="I30" s="194">
        <v>4.6</v>
      </c>
      <c r="J30" s="46"/>
      <c r="K30" s="245">
        <f t="shared" si="0"/>
        <v>4.6</v>
      </c>
    </row>
    <row r="31" spans="1:11" ht="16.5" thickBot="1">
      <c r="A31" s="128"/>
      <c r="B31" s="89" t="s">
        <v>112</v>
      </c>
      <c r="C31" s="12"/>
      <c r="D31" s="13"/>
      <c r="E31" s="14"/>
      <c r="F31" s="12"/>
      <c r="G31" s="111"/>
      <c r="H31" s="224">
        <f>H26+H27+H28+H29+H30</f>
        <v>5246</v>
      </c>
      <c r="I31" s="225">
        <f>SUM(I26:I30)</f>
        <v>900.7</v>
      </c>
      <c r="J31" s="226"/>
      <c r="K31" s="227">
        <f t="shared" si="0"/>
        <v>6146.7</v>
      </c>
    </row>
    <row r="32" spans="1:11" ht="16.5" thickBot="1">
      <c r="A32" s="129"/>
      <c r="B32" s="336" t="s">
        <v>18</v>
      </c>
      <c r="C32" s="337"/>
      <c r="D32" s="337"/>
      <c r="E32" s="337"/>
      <c r="F32" s="338"/>
      <c r="G32" s="110" t="e">
        <f>#REF!+G24</f>
        <v>#REF!</v>
      </c>
      <c r="H32" s="192">
        <f>H24+H31</f>
        <v>5246</v>
      </c>
      <c r="I32" s="195">
        <f>I24+I31</f>
        <v>1901</v>
      </c>
      <c r="J32" s="180" t="e">
        <f>G32+I32</f>
        <v>#REF!</v>
      </c>
      <c r="K32" s="213">
        <f t="shared" si="0"/>
        <v>7147</v>
      </c>
    </row>
    <row r="33" spans="1:11" ht="16.5" thickBot="1">
      <c r="A33" s="125" t="s">
        <v>90</v>
      </c>
      <c r="B33" s="309" t="s">
        <v>19</v>
      </c>
      <c r="C33" s="309"/>
      <c r="D33" s="309"/>
      <c r="E33" s="309"/>
      <c r="F33" s="309"/>
      <c r="G33" s="47"/>
      <c r="H33" s="167"/>
      <c r="I33" s="181"/>
      <c r="J33" s="48"/>
      <c r="K33" s="214"/>
    </row>
    <row r="34" spans="1:11" ht="21" customHeight="1" thickBot="1">
      <c r="A34" s="130"/>
      <c r="B34" s="309" t="s">
        <v>20</v>
      </c>
      <c r="C34" s="309"/>
      <c r="D34" s="309"/>
      <c r="E34" s="309"/>
      <c r="F34" s="309"/>
      <c r="G34" s="47"/>
      <c r="H34" s="183"/>
      <c r="I34" s="184"/>
      <c r="J34" s="48"/>
      <c r="K34" s="214"/>
    </row>
    <row r="35" spans="1:11" s="16" customFormat="1" ht="12.75">
      <c r="A35" s="131" t="s">
        <v>21</v>
      </c>
      <c r="B35" s="318" t="s">
        <v>22</v>
      </c>
      <c r="C35" s="318"/>
      <c r="D35" s="318"/>
      <c r="E35" s="318"/>
      <c r="F35" s="318"/>
      <c r="G35" s="49"/>
      <c r="H35" s="171"/>
      <c r="I35" s="182"/>
      <c r="J35" s="50"/>
      <c r="K35" s="215"/>
    </row>
    <row r="36" spans="1:11" s="20" customFormat="1" ht="15">
      <c r="A36" s="132" t="s">
        <v>23</v>
      </c>
      <c r="B36" s="17" t="s">
        <v>124</v>
      </c>
      <c r="C36" s="18" t="s">
        <v>24</v>
      </c>
      <c r="D36" s="18" t="s">
        <v>125</v>
      </c>
      <c r="E36" s="18" t="s">
        <v>25</v>
      </c>
      <c r="F36" s="19" t="s">
        <v>26</v>
      </c>
      <c r="G36" s="18"/>
      <c r="H36" s="190">
        <v>0</v>
      </c>
      <c r="I36" s="196">
        <f>300-2.4</f>
        <v>297.6</v>
      </c>
      <c r="J36" s="46">
        <f>G36+I36</f>
        <v>297.6</v>
      </c>
      <c r="K36" s="186">
        <f aca="true" t="shared" si="1" ref="K36:K50">H36+I36</f>
        <v>297.6</v>
      </c>
    </row>
    <row r="37" spans="1:11" s="20" customFormat="1" ht="26.25">
      <c r="A37" s="132" t="s">
        <v>27</v>
      </c>
      <c r="B37" s="246" t="s">
        <v>130</v>
      </c>
      <c r="C37" s="18" t="s">
        <v>24</v>
      </c>
      <c r="D37" s="18" t="s">
        <v>125</v>
      </c>
      <c r="E37" s="18" t="s">
        <v>25</v>
      </c>
      <c r="F37" s="19" t="s">
        <v>26</v>
      </c>
      <c r="G37" s="18"/>
      <c r="H37" s="190">
        <v>0</v>
      </c>
      <c r="I37" s="196">
        <v>157.9</v>
      </c>
      <c r="J37" s="165"/>
      <c r="K37" s="243">
        <f t="shared" si="1"/>
        <v>157.9</v>
      </c>
    </row>
    <row r="38" spans="1:11" s="20" customFormat="1" ht="26.25">
      <c r="A38" s="132" t="s">
        <v>28</v>
      </c>
      <c r="B38" s="246" t="s">
        <v>131</v>
      </c>
      <c r="C38" s="18" t="s">
        <v>24</v>
      </c>
      <c r="D38" s="18" t="s">
        <v>125</v>
      </c>
      <c r="E38" s="18" t="s">
        <v>25</v>
      </c>
      <c r="F38" s="19" t="s">
        <v>26</v>
      </c>
      <c r="G38" s="18"/>
      <c r="H38" s="190">
        <v>0</v>
      </c>
      <c r="I38" s="196">
        <v>82.8</v>
      </c>
      <c r="J38" s="165"/>
      <c r="K38" s="243">
        <f t="shared" si="1"/>
        <v>82.8</v>
      </c>
    </row>
    <row r="39" spans="1:11" s="20" customFormat="1" ht="26.25">
      <c r="A39" s="133" t="s">
        <v>70</v>
      </c>
      <c r="B39" s="247" t="s">
        <v>132</v>
      </c>
      <c r="C39" s="41" t="s">
        <v>24</v>
      </c>
      <c r="D39" s="41" t="s">
        <v>125</v>
      </c>
      <c r="E39" s="41" t="s">
        <v>25</v>
      </c>
      <c r="F39" s="42" t="s">
        <v>26</v>
      </c>
      <c r="G39" s="41"/>
      <c r="H39" s="232">
        <v>0</v>
      </c>
      <c r="I39" s="248">
        <f>250-0.9</f>
        <v>249.1</v>
      </c>
      <c r="J39" s="165"/>
      <c r="K39" s="249">
        <f t="shared" si="1"/>
        <v>249.1</v>
      </c>
    </row>
    <row r="40" spans="1:11" s="20" customFormat="1" ht="15">
      <c r="A40" s="133" t="s">
        <v>71</v>
      </c>
      <c r="B40" s="250" t="s">
        <v>160</v>
      </c>
      <c r="C40" s="41" t="s">
        <v>24</v>
      </c>
      <c r="D40" s="41" t="s">
        <v>125</v>
      </c>
      <c r="E40" s="41" t="s">
        <v>25</v>
      </c>
      <c r="F40" s="42" t="s">
        <v>26</v>
      </c>
      <c r="G40" s="41"/>
      <c r="H40" s="232">
        <v>0</v>
      </c>
      <c r="I40" s="196">
        <f>250-4.4</f>
        <v>245.6</v>
      </c>
      <c r="J40" s="46"/>
      <c r="K40" s="251">
        <f t="shared" si="1"/>
        <v>245.6</v>
      </c>
    </row>
    <row r="41" spans="1:11" s="20" customFormat="1" ht="15">
      <c r="A41" s="133" t="s">
        <v>72</v>
      </c>
      <c r="B41" s="252" t="s">
        <v>161</v>
      </c>
      <c r="C41" s="41" t="s">
        <v>24</v>
      </c>
      <c r="D41" s="41" t="s">
        <v>125</v>
      </c>
      <c r="E41" s="41" t="s">
        <v>25</v>
      </c>
      <c r="F41" s="42" t="s">
        <v>26</v>
      </c>
      <c r="G41" s="41"/>
      <c r="H41" s="253">
        <v>0</v>
      </c>
      <c r="I41" s="248">
        <v>300</v>
      </c>
      <c r="J41" s="51"/>
      <c r="K41" s="249">
        <f t="shared" si="1"/>
        <v>300</v>
      </c>
    </row>
    <row r="42" spans="1:11" s="20" customFormat="1" ht="39">
      <c r="A42" s="133" t="s">
        <v>73</v>
      </c>
      <c r="B42" s="250" t="s">
        <v>163</v>
      </c>
      <c r="C42" s="18" t="s">
        <v>24</v>
      </c>
      <c r="D42" s="18" t="s">
        <v>162</v>
      </c>
      <c r="E42" s="18" t="s">
        <v>25</v>
      </c>
      <c r="F42" s="18" t="s">
        <v>87</v>
      </c>
      <c r="G42" s="18"/>
      <c r="H42" s="237">
        <v>0</v>
      </c>
      <c r="I42" s="196">
        <f>1414.4+15.6</f>
        <v>1430</v>
      </c>
      <c r="J42" s="46"/>
      <c r="K42" s="251">
        <f t="shared" si="1"/>
        <v>1430</v>
      </c>
    </row>
    <row r="43" spans="1:11" s="20" customFormat="1" ht="26.25">
      <c r="A43" s="133" t="s">
        <v>74</v>
      </c>
      <c r="B43" s="250" t="s">
        <v>164</v>
      </c>
      <c r="C43" s="18" t="s">
        <v>24</v>
      </c>
      <c r="D43" s="18" t="s">
        <v>162</v>
      </c>
      <c r="E43" s="18" t="s">
        <v>25</v>
      </c>
      <c r="F43" s="18" t="s">
        <v>87</v>
      </c>
      <c r="G43" s="18"/>
      <c r="H43" s="237">
        <v>0</v>
      </c>
      <c r="I43" s="196">
        <f>500-10</f>
        <v>490</v>
      </c>
      <c r="J43" s="46"/>
      <c r="K43" s="251">
        <f t="shared" si="1"/>
        <v>490</v>
      </c>
    </row>
    <row r="44" spans="1:11" s="20" customFormat="1" ht="26.25">
      <c r="A44" s="133" t="s">
        <v>75</v>
      </c>
      <c r="B44" s="250" t="s">
        <v>182</v>
      </c>
      <c r="C44" s="18" t="s">
        <v>24</v>
      </c>
      <c r="D44" s="18" t="s">
        <v>162</v>
      </c>
      <c r="E44" s="18" t="s">
        <v>25</v>
      </c>
      <c r="F44" s="18" t="s">
        <v>87</v>
      </c>
      <c r="G44" s="18"/>
      <c r="H44" s="237">
        <v>0</v>
      </c>
      <c r="I44" s="196">
        <f>500-200</f>
        <v>300</v>
      </c>
      <c r="J44" s="46"/>
      <c r="K44" s="251">
        <f t="shared" si="1"/>
        <v>300</v>
      </c>
    </row>
    <row r="45" spans="1:11" s="20" customFormat="1" ht="51.75">
      <c r="A45" s="132" t="s">
        <v>80</v>
      </c>
      <c r="B45" s="250" t="s">
        <v>183</v>
      </c>
      <c r="C45" s="18" t="s">
        <v>24</v>
      </c>
      <c r="D45" s="18" t="s">
        <v>162</v>
      </c>
      <c r="E45" s="18" t="s">
        <v>25</v>
      </c>
      <c r="F45" s="18" t="s">
        <v>87</v>
      </c>
      <c r="G45" s="18"/>
      <c r="H45" s="237">
        <v>0</v>
      </c>
      <c r="I45" s="196">
        <v>500</v>
      </c>
      <c r="J45" s="46"/>
      <c r="K45" s="251">
        <f t="shared" si="1"/>
        <v>500</v>
      </c>
    </row>
    <row r="46" spans="1:11" s="20" customFormat="1" ht="15">
      <c r="A46" s="273" t="s">
        <v>165</v>
      </c>
      <c r="B46" s="274" t="s">
        <v>167</v>
      </c>
      <c r="C46" s="275" t="s">
        <v>24</v>
      </c>
      <c r="D46" s="275" t="s">
        <v>125</v>
      </c>
      <c r="E46" s="275" t="s">
        <v>25</v>
      </c>
      <c r="F46" s="276" t="s">
        <v>26</v>
      </c>
      <c r="G46" s="266"/>
      <c r="H46" s="272">
        <v>0</v>
      </c>
      <c r="I46" s="277">
        <v>100</v>
      </c>
      <c r="J46" s="269"/>
      <c r="K46" s="278">
        <f t="shared" si="1"/>
        <v>100</v>
      </c>
    </row>
    <row r="47" spans="1:11" s="20" customFormat="1" ht="15">
      <c r="A47" s="279" t="s">
        <v>166</v>
      </c>
      <c r="B47" s="280" t="s">
        <v>168</v>
      </c>
      <c r="C47" s="266" t="s">
        <v>24</v>
      </c>
      <c r="D47" s="266" t="s">
        <v>125</v>
      </c>
      <c r="E47" s="266" t="s">
        <v>25</v>
      </c>
      <c r="F47" s="266" t="s">
        <v>26</v>
      </c>
      <c r="G47" s="266"/>
      <c r="H47" s="272">
        <v>0</v>
      </c>
      <c r="I47" s="277">
        <v>100</v>
      </c>
      <c r="J47" s="269"/>
      <c r="K47" s="278">
        <f t="shared" si="1"/>
        <v>100</v>
      </c>
    </row>
    <row r="48" spans="1:11" s="20" customFormat="1" ht="15">
      <c r="A48" s="279" t="s">
        <v>172</v>
      </c>
      <c r="B48" s="280" t="s">
        <v>173</v>
      </c>
      <c r="C48" s="266" t="s">
        <v>24</v>
      </c>
      <c r="D48" s="266" t="s">
        <v>125</v>
      </c>
      <c r="E48" s="266" t="s">
        <v>25</v>
      </c>
      <c r="F48" s="266" t="s">
        <v>26</v>
      </c>
      <c r="G48" s="266"/>
      <c r="H48" s="272">
        <v>0</v>
      </c>
      <c r="I48" s="277">
        <v>100</v>
      </c>
      <c r="J48" s="269"/>
      <c r="K48" s="278">
        <f t="shared" si="1"/>
        <v>100</v>
      </c>
    </row>
    <row r="49" spans="1:11" s="20" customFormat="1" ht="15">
      <c r="A49" s="52" t="s">
        <v>188</v>
      </c>
      <c r="B49" s="250" t="s">
        <v>189</v>
      </c>
      <c r="C49" s="18" t="s">
        <v>24</v>
      </c>
      <c r="D49" s="18" t="s">
        <v>125</v>
      </c>
      <c r="E49" s="18" t="s">
        <v>25</v>
      </c>
      <c r="F49" s="18" t="s">
        <v>26</v>
      </c>
      <c r="G49" s="18"/>
      <c r="H49" s="237">
        <v>0</v>
      </c>
      <c r="I49" s="283">
        <f>100+0.5</f>
        <v>100.5</v>
      </c>
      <c r="J49" s="46"/>
      <c r="K49" s="251">
        <f t="shared" si="1"/>
        <v>100.5</v>
      </c>
    </row>
    <row r="50" spans="1:11" s="20" customFormat="1" ht="16.5" customHeight="1" thickBot="1">
      <c r="A50" s="134"/>
      <c r="B50" s="293" t="s">
        <v>29</v>
      </c>
      <c r="C50" s="294"/>
      <c r="D50" s="294"/>
      <c r="E50" s="294"/>
      <c r="F50" s="317"/>
      <c r="G50" s="53"/>
      <c r="H50" s="228">
        <f>H36+H37+H38+H39</f>
        <v>0</v>
      </c>
      <c r="I50" s="197">
        <f>I36+I37+I38+I39+I40+I41+I42+I43+I44+I45+I46+I47+I48+I49</f>
        <v>4453.5</v>
      </c>
      <c r="J50" s="54">
        <f>G50+I50</f>
        <v>4453.5</v>
      </c>
      <c r="K50" s="229">
        <f t="shared" si="1"/>
        <v>4453.5</v>
      </c>
    </row>
    <row r="51" spans="1:11" s="20" customFormat="1" ht="13.5" hidden="1">
      <c r="A51" s="135" t="s">
        <v>30</v>
      </c>
      <c r="B51" s="318" t="s">
        <v>31</v>
      </c>
      <c r="C51" s="318"/>
      <c r="D51" s="318"/>
      <c r="E51" s="318"/>
      <c r="F51" s="318"/>
      <c r="G51" s="49"/>
      <c r="H51" s="171"/>
      <c r="I51" s="55"/>
      <c r="J51" s="56"/>
      <c r="K51" s="216"/>
    </row>
    <row r="52" spans="1:11" s="20" customFormat="1" ht="13.5" hidden="1">
      <c r="A52" s="136" t="s">
        <v>32</v>
      </c>
      <c r="B52" s="329" t="s">
        <v>33</v>
      </c>
      <c r="C52" s="329"/>
      <c r="D52" s="329"/>
      <c r="E52" s="329"/>
      <c r="F52" s="57"/>
      <c r="G52" s="58"/>
      <c r="H52" s="57"/>
      <c r="I52" s="59"/>
      <c r="J52" s="60"/>
      <c r="K52" s="216"/>
    </row>
    <row r="53" spans="1:11" s="20" customFormat="1" ht="38.25" hidden="1">
      <c r="A53" s="132" t="s">
        <v>34</v>
      </c>
      <c r="B53" s="83" t="s">
        <v>35</v>
      </c>
      <c r="C53" s="11" t="s">
        <v>16</v>
      </c>
      <c r="D53" s="11" t="s">
        <v>36</v>
      </c>
      <c r="E53" s="11" t="s">
        <v>25</v>
      </c>
      <c r="F53" s="84" t="s">
        <v>26</v>
      </c>
      <c r="G53" s="11"/>
      <c r="H53" s="172"/>
      <c r="I53" s="85"/>
      <c r="J53" s="43">
        <f>G53+I53</f>
        <v>0</v>
      </c>
      <c r="K53" s="216"/>
    </row>
    <row r="54" spans="1:11" s="20" customFormat="1" ht="26.25" hidden="1" thickBot="1">
      <c r="A54" s="137" t="s">
        <v>37</v>
      </c>
      <c r="B54" s="25" t="s">
        <v>38</v>
      </c>
      <c r="C54" s="26" t="s">
        <v>16</v>
      </c>
      <c r="D54" s="26" t="s">
        <v>39</v>
      </c>
      <c r="E54" s="26" t="s">
        <v>25</v>
      </c>
      <c r="F54" s="23" t="s">
        <v>26</v>
      </c>
      <c r="G54" s="22"/>
      <c r="H54" s="173"/>
      <c r="I54" s="27"/>
      <c r="J54" s="61">
        <f>G54+I54</f>
        <v>0</v>
      </c>
      <c r="K54" s="216"/>
    </row>
    <row r="55" spans="1:11" s="20" customFormat="1" ht="16.5" hidden="1" thickBot="1">
      <c r="A55" s="138"/>
      <c r="B55" s="62" t="s">
        <v>40</v>
      </c>
      <c r="C55" s="63"/>
      <c r="D55" s="63"/>
      <c r="E55" s="63"/>
      <c r="F55" s="63"/>
      <c r="G55" s="64"/>
      <c r="H55" s="63"/>
      <c r="I55" s="65">
        <f>I53+I54</f>
        <v>0</v>
      </c>
      <c r="J55" s="66">
        <f>G55+I55</f>
        <v>0</v>
      </c>
      <c r="K55" s="216"/>
    </row>
    <row r="56" spans="1:11" s="20" customFormat="1" ht="13.5" hidden="1">
      <c r="A56" s="136" t="s">
        <v>41</v>
      </c>
      <c r="B56" s="329" t="s">
        <v>42</v>
      </c>
      <c r="C56" s="329"/>
      <c r="D56" s="329"/>
      <c r="E56" s="329"/>
      <c r="F56" s="57"/>
      <c r="G56" s="67"/>
      <c r="H56" s="174"/>
      <c r="I56" s="59"/>
      <c r="J56" s="56"/>
      <c r="K56" s="216"/>
    </row>
    <row r="57" spans="1:11" s="20" customFormat="1" ht="26.25" hidden="1" thickBot="1">
      <c r="A57" s="132" t="s">
        <v>43</v>
      </c>
      <c r="B57" s="24" t="s">
        <v>44</v>
      </c>
      <c r="C57" s="18" t="s">
        <v>16</v>
      </c>
      <c r="D57" s="18" t="s">
        <v>45</v>
      </c>
      <c r="E57" s="18" t="s">
        <v>25</v>
      </c>
      <c r="F57" s="19" t="s">
        <v>26</v>
      </c>
      <c r="G57" s="22"/>
      <c r="H57" s="175"/>
      <c r="I57" s="21">
        <f>500-500</f>
        <v>0</v>
      </c>
      <c r="J57" s="61">
        <f>G57+I57</f>
        <v>0</v>
      </c>
      <c r="K57" s="216"/>
    </row>
    <row r="58" spans="1:11" s="20" customFormat="1" ht="15.75" hidden="1">
      <c r="A58" s="132"/>
      <c r="B58" s="28" t="s">
        <v>46</v>
      </c>
      <c r="C58" s="29"/>
      <c r="D58" s="29"/>
      <c r="E58" s="29"/>
      <c r="F58" s="29"/>
      <c r="G58" s="30"/>
      <c r="H58" s="176"/>
      <c r="I58" s="31">
        <f>I57</f>
        <v>0</v>
      </c>
      <c r="J58" s="68">
        <f>G58+I58</f>
        <v>0</v>
      </c>
      <c r="K58" s="216"/>
    </row>
    <row r="59" spans="1:11" s="20" customFormat="1" ht="13.5" hidden="1">
      <c r="A59" s="139" t="s">
        <v>47</v>
      </c>
      <c r="B59" s="330" t="s">
        <v>48</v>
      </c>
      <c r="C59" s="330"/>
      <c r="D59" s="330"/>
      <c r="E59" s="330"/>
      <c r="F59" s="330"/>
      <c r="G59" s="32"/>
      <c r="H59" s="169"/>
      <c r="I59" s="21"/>
      <c r="J59" s="60"/>
      <c r="K59" s="216"/>
    </row>
    <row r="60" spans="1:11" s="20" customFormat="1" ht="25.5" hidden="1">
      <c r="A60" s="44" t="s">
        <v>49</v>
      </c>
      <c r="B60" s="81" t="s">
        <v>50</v>
      </c>
      <c r="C60" s="11" t="s">
        <v>16</v>
      </c>
      <c r="D60" s="11" t="s">
        <v>51</v>
      </c>
      <c r="E60" s="11" t="s">
        <v>25</v>
      </c>
      <c r="F60" s="84" t="s">
        <v>26</v>
      </c>
      <c r="G60" s="11"/>
      <c r="H60" s="11"/>
      <c r="I60" s="82"/>
      <c r="J60" s="43">
        <f>G60+I60</f>
        <v>0</v>
      </c>
      <c r="K60" s="216"/>
    </row>
    <row r="61" spans="1:11" s="20" customFormat="1" ht="25.5" hidden="1">
      <c r="A61" s="44" t="s">
        <v>76</v>
      </c>
      <c r="B61" s="81" t="s">
        <v>77</v>
      </c>
      <c r="C61" s="11" t="s">
        <v>16</v>
      </c>
      <c r="D61" s="11" t="s">
        <v>78</v>
      </c>
      <c r="E61" s="11" t="s">
        <v>25</v>
      </c>
      <c r="F61" s="84" t="s">
        <v>26</v>
      </c>
      <c r="G61" s="11"/>
      <c r="H61" s="11"/>
      <c r="I61" s="82"/>
      <c r="J61" s="43">
        <f>I61</f>
        <v>0</v>
      </c>
      <c r="K61" s="216"/>
    </row>
    <row r="62" spans="1:11" s="20" customFormat="1" ht="19.5" customHeight="1" hidden="1" thickBot="1">
      <c r="A62" s="138"/>
      <c r="B62" s="62" t="s">
        <v>52</v>
      </c>
      <c r="C62" s="63"/>
      <c r="D62" s="63"/>
      <c r="E62" s="63"/>
      <c r="F62" s="63"/>
      <c r="G62" s="69"/>
      <c r="H62" s="63"/>
      <c r="I62" s="65">
        <f>I60+I61</f>
        <v>0</v>
      </c>
      <c r="J62" s="54">
        <f>G62+I62</f>
        <v>0</v>
      </c>
      <c r="K62" s="216"/>
    </row>
    <row r="63" spans="1:11" s="20" customFormat="1" ht="16.5" hidden="1" thickBot="1">
      <c r="A63" s="140" t="s">
        <v>53</v>
      </c>
      <c r="B63" s="331" t="s">
        <v>54</v>
      </c>
      <c r="C63" s="331"/>
      <c r="D63" s="331"/>
      <c r="E63" s="331"/>
      <c r="F63" s="331"/>
      <c r="G63" s="30"/>
      <c r="H63" s="176"/>
      <c r="I63" s="31"/>
      <c r="J63" s="56"/>
      <c r="K63" s="216"/>
    </row>
    <row r="64" spans="1:11" s="20" customFormat="1" ht="16.5" hidden="1" thickBot="1">
      <c r="A64" s="141" t="s">
        <v>55</v>
      </c>
      <c r="B64" s="80" t="s">
        <v>56</v>
      </c>
      <c r="C64" s="11" t="s">
        <v>16</v>
      </c>
      <c r="D64" s="11" t="s">
        <v>68</v>
      </c>
      <c r="E64" s="11" t="s">
        <v>25</v>
      </c>
      <c r="F64" s="84" t="s">
        <v>26</v>
      </c>
      <c r="G64" s="86"/>
      <c r="H64" s="177"/>
      <c r="I64" s="87"/>
      <c r="J64" s="43">
        <f>G64+I64</f>
        <v>0</v>
      </c>
      <c r="K64" s="216"/>
    </row>
    <row r="65" spans="1:11" s="20" customFormat="1" ht="16.5" hidden="1" thickBot="1">
      <c r="A65" s="141" t="s">
        <v>57</v>
      </c>
      <c r="B65" s="80" t="s">
        <v>58</v>
      </c>
      <c r="C65" s="11" t="s">
        <v>16</v>
      </c>
      <c r="D65" s="11" t="s">
        <v>69</v>
      </c>
      <c r="E65" s="11" t="s">
        <v>25</v>
      </c>
      <c r="F65" s="84" t="s">
        <v>26</v>
      </c>
      <c r="G65" s="86"/>
      <c r="H65" s="177"/>
      <c r="I65" s="87"/>
      <c r="J65" s="43">
        <f>G65+I65</f>
        <v>0</v>
      </c>
      <c r="K65" s="216"/>
    </row>
    <row r="66" spans="1:11" s="20" customFormat="1" ht="16.5" hidden="1" thickBot="1">
      <c r="A66" s="142"/>
      <c r="B66" s="70" t="s">
        <v>59</v>
      </c>
      <c r="C66" s="33"/>
      <c r="D66" s="33"/>
      <c r="E66" s="33"/>
      <c r="F66" s="33"/>
      <c r="G66" s="71"/>
      <c r="H66" s="63"/>
      <c r="I66" s="65">
        <f>SUM(I64:I65)</f>
        <v>0</v>
      </c>
      <c r="J66" s="72">
        <f>G66+I66</f>
        <v>0</v>
      </c>
      <c r="K66" s="216"/>
    </row>
    <row r="67" spans="1:11" s="20" customFormat="1" ht="16.5" hidden="1" thickBot="1">
      <c r="A67" s="143"/>
      <c r="B67" s="319" t="s">
        <v>60</v>
      </c>
      <c r="C67" s="320"/>
      <c r="D67" s="320"/>
      <c r="E67" s="320"/>
      <c r="F67" s="321"/>
      <c r="G67" s="73"/>
      <c r="H67" s="178"/>
      <c r="I67" s="74">
        <f>I55+I62+I66</f>
        <v>0</v>
      </c>
      <c r="J67" s="66">
        <f>G67+I67</f>
        <v>0</v>
      </c>
      <c r="K67" s="216"/>
    </row>
    <row r="68" spans="1:11" s="20" customFormat="1" ht="15.75">
      <c r="A68" s="144" t="s">
        <v>15</v>
      </c>
      <c r="B68" s="342" t="s">
        <v>62</v>
      </c>
      <c r="C68" s="343"/>
      <c r="D68" s="343"/>
      <c r="E68" s="343"/>
      <c r="F68" s="343"/>
      <c r="G68" s="75"/>
      <c r="H68" s="179"/>
      <c r="I68" s="76"/>
      <c r="J68" s="56"/>
      <c r="K68" s="216"/>
    </row>
    <row r="69" spans="1:11" s="20" customFormat="1" ht="65.25" customHeight="1">
      <c r="A69" s="303" t="s">
        <v>92</v>
      </c>
      <c r="B69" s="106" t="s">
        <v>144</v>
      </c>
      <c r="C69" s="305" t="s">
        <v>63</v>
      </c>
      <c r="D69" s="307" t="s">
        <v>89</v>
      </c>
      <c r="E69" s="305" t="s">
        <v>25</v>
      </c>
      <c r="F69" s="305" t="s">
        <v>26</v>
      </c>
      <c r="G69" s="284"/>
      <c r="H69" s="297">
        <v>0</v>
      </c>
      <c r="I69" s="299">
        <v>1635.2</v>
      </c>
      <c r="J69" s="51">
        <f>G69+I69</f>
        <v>1635.2</v>
      </c>
      <c r="K69" s="301">
        <f>H69+I69</f>
        <v>1635.2</v>
      </c>
    </row>
    <row r="70" spans="1:11" s="20" customFormat="1" ht="35.25" customHeight="1">
      <c r="A70" s="304"/>
      <c r="B70" s="160" t="s">
        <v>184</v>
      </c>
      <c r="C70" s="306"/>
      <c r="D70" s="308"/>
      <c r="E70" s="306"/>
      <c r="F70" s="306"/>
      <c r="G70" s="75"/>
      <c r="H70" s="298"/>
      <c r="I70" s="300"/>
      <c r="J70" s="68"/>
      <c r="K70" s="302"/>
    </row>
    <row r="71" spans="1:11" s="20" customFormat="1" ht="26.25" customHeight="1">
      <c r="A71" s="145" t="s">
        <v>138</v>
      </c>
      <c r="B71" s="90" t="s">
        <v>146</v>
      </c>
      <c r="C71" s="18" t="s">
        <v>63</v>
      </c>
      <c r="D71" s="77" t="s">
        <v>89</v>
      </c>
      <c r="E71" s="18" t="s">
        <v>25</v>
      </c>
      <c r="F71" s="19" t="s">
        <v>26</v>
      </c>
      <c r="G71" s="78"/>
      <c r="H71" s="190">
        <v>0</v>
      </c>
      <c r="I71" s="198">
        <v>594.8</v>
      </c>
      <c r="J71" s="46"/>
      <c r="K71" s="254">
        <f aca="true" t="shared" si="2" ref="K71:K81">H71+I71</f>
        <v>594.8</v>
      </c>
    </row>
    <row r="72" spans="1:11" s="20" customFormat="1" ht="23.25" customHeight="1">
      <c r="A72" s="145" t="s">
        <v>141</v>
      </c>
      <c r="B72" s="90" t="s">
        <v>149</v>
      </c>
      <c r="C72" s="18" t="s">
        <v>63</v>
      </c>
      <c r="D72" s="77" t="s">
        <v>89</v>
      </c>
      <c r="E72" s="18" t="s">
        <v>25</v>
      </c>
      <c r="F72" s="19" t="s">
        <v>26</v>
      </c>
      <c r="G72" s="78"/>
      <c r="H72" s="190">
        <v>0</v>
      </c>
      <c r="I72" s="198">
        <v>300</v>
      </c>
      <c r="J72" s="46"/>
      <c r="K72" s="254">
        <f t="shared" si="2"/>
        <v>300</v>
      </c>
    </row>
    <row r="73" spans="1:11" s="20" customFormat="1" ht="37.5" customHeight="1">
      <c r="A73" s="145" t="s">
        <v>142</v>
      </c>
      <c r="B73" s="90" t="s">
        <v>175</v>
      </c>
      <c r="C73" s="18" t="s">
        <v>63</v>
      </c>
      <c r="D73" s="77" t="s">
        <v>89</v>
      </c>
      <c r="E73" s="18" t="s">
        <v>25</v>
      </c>
      <c r="F73" s="19" t="s">
        <v>26</v>
      </c>
      <c r="G73" s="78"/>
      <c r="H73" s="190">
        <v>0</v>
      </c>
      <c r="I73" s="198">
        <f>370-17</f>
        <v>353</v>
      </c>
      <c r="J73" s="269"/>
      <c r="K73" s="270">
        <f t="shared" si="2"/>
        <v>353</v>
      </c>
    </row>
    <row r="74" spans="1:11" s="20" customFormat="1" ht="24.75" customHeight="1">
      <c r="A74" s="145" t="s">
        <v>145</v>
      </c>
      <c r="B74" s="90" t="s">
        <v>139</v>
      </c>
      <c r="C74" s="18" t="s">
        <v>63</v>
      </c>
      <c r="D74" s="77" t="s">
        <v>140</v>
      </c>
      <c r="E74" s="18" t="s">
        <v>25</v>
      </c>
      <c r="F74" s="19" t="s">
        <v>26</v>
      </c>
      <c r="G74" s="78"/>
      <c r="H74" s="190">
        <v>0</v>
      </c>
      <c r="I74" s="194">
        <f>500+450-445.4</f>
        <v>504.6</v>
      </c>
      <c r="J74" s="269"/>
      <c r="K74" s="270">
        <f t="shared" si="2"/>
        <v>504.6</v>
      </c>
    </row>
    <row r="75" spans="1:11" s="20" customFormat="1" ht="24.75" customHeight="1">
      <c r="A75" s="145" t="s">
        <v>147</v>
      </c>
      <c r="B75" s="90" t="s">
        <v>176</v>
      </c>
      <c r="C75" s="18" t="s">
        <v>63</v>
      </c>
      <c r="D75" s="77" t="s">
        <v>140</v>
      </c>
      <c r="E75" s="18" t="s">
        <v>25</v>
      </c>
      <c r="F75" s="19" t="s">
        <v>26</v>
      </c>
      <c r="G75" s="78"/>
      <c r="H75" s="190">
        <v>0</v>
      </c>
      <c r="I75" s="194">
        <f>700+70</f>
        <v>770</v>
      </c>
      <c r="J75" s="269"/>
      <c r="K75" s="270">
        <f t="shared" si="2"/>
        <v>770</v>
      </c>
    </row>
    <row r="76" spans="1:11" s="20" customFormat="1" ht="24.75" customHeight="1">
      <c r="A76" s="145" t="s">
        <v>148</v>
      </c>
      <c r="B76" s="90" t="s">
        <v>143</v>
      </c>
      <c r="C76" s="18" t="s">
        <v>63</v>
      </c>
      <c r="D76" s="77" t="s">
        <v>140</v>
      </c>
      <c r="E76" s="18" t="s">
        <v>25</v>
      </c>
      <c r="F76" s="19" t="s">
        <v>26</v>
      </c>
      <c r="G76" s="78"/>
      <c r="H76" s="190">
        <v>0</v>
      </c>
      <c r="I76" s="194">
        <v>500</v>
      </c>
      <c r="J76" s="269"/>
      <c r="K76" s="270">
        <f t="shared" si="2"/>
        <v>500</v>
      </c>
    </row>
    <row r="77" spans="1:11" s="20" customFormat="1" ht="51" customHeight="1">
      <c r="A77" s="145" t="s">
        <v>169</v>
      </c>
      <c r="B77" s="90" t="s">
        <v>171</v>
      </c>
      <c r="C77" s="18" t="s">
        <v>63</v>
      </c>
      <c r="D77" s="77" t="s">
        <v>140</v>
      </c>
      <c r="E77" s="18" t="s">
        <v>25</v>
      </c>
      <c r="F77" s="18" t="s">
        <v>26</v>
      </c>
      <c r="G77" s="78"/>
      <c r="H77" s="237">
        <v>0</v>
      </c>
      <c r="I77" s="281">
        <f>200+0.7+0.1</f>
        <v>200.79999999999998</v>
      </c>
      <c r="J77" s="269"/>
      <c r="K77" s="270">
        <f t="shared" si="2"/>
        <v>200.79999999999998</v>
      </c>
    </row>
    <row r="78" spans="1:11" s="20" customFormat="1" ht="63" customHeight="1">
      <c r="A78" s="264" t="s">
        <v>170</v>
      </c>
      <c r="B78" s="265" t="s">
        <v>174</v>
      </c>
      <c r="C78" s="266" t="s">
        <v>63</v>
      </c>
      <c r="D78" s="267" t="s">
        <v>89</v>
      </c>
      <c r="E78" s="266" t="s">
        <v>25</v>
      </c>
      <c r="F78" s="266" t="s">
        <v>26</v>
      </c>
      <c r="G78" s="268"/>
      <c r="H78" s="272">
        <v>0</v>
      </c>
      <c r="I78" s="271">
        <v>470</v>
      </c>
      <c r="J78" s="269"/>
      <c r="K78" s="270">
        <f t="shared" si="2"/>
        <v>470</v>
      </c>
    </row>
    <row r="79" spans="1:11" s="20" customFormat="1" ht="51.75" customHeight="1">
      <c r="A79" s="145" t="s">
        <v>185</v>
      </c>
      <c r="B79" s="90" t="s">
        <v>186</v>
      </c>
      <c r="C79" s="18" t="s">
        <v>63</v>
      </c>
      <c r="D79" s="77" t="s">
        <v>140</v>
      </c>
      <c r="E79" s="18" t="s">
        <v>25</v>
      </c>
      <c r="F79" s="18" t="s">
        <v>26</v>
      </c>
      <c r="G79" s="78"/>
      <c r="H79" s="237">
        <v>0</v>
      </c>
      <c r="I79" s="194">
        <v>445.6</v>
      </c>
      <c r="J79" s="46"/>
      <c r="K79" s="254">
        <f t="shared" si="2"/>
        <v>445.6</v>
      </c>
    </row>
    <row r="80" spans="1:11" s="20" customFormat="1" ht="34.5" customHeight="1">
      <c r="A80" s="145" t="s">
        <v>190</v>
      </c>
      <c r="B80" s="90" t="s">
        <v>191</v>
      </c>
      <c r="C80" s="18" t="s">
        <v>63</v>
      </c>
      <c r="D80" s="77" t="s">
        <v>140</v>
      </c>
      <c r="E80" s="18" t="s">
        <v>25</v>
      </c>
      <c r="F80" s="18" t="s">
        <v>26</v>
      </c>
      <c r="G80" s="285"/>
      <c r="H80" s="237">
        <v>0</v>
      </c>
      <c r="I80" s="286">
        <v>98.5</v>
      </c>
      <c r="J80" s="46"/>
      <c r="K80" s="254">
        <f t="shared" si="2"/>
        <v>98.5</v>
      </c>
    </row>
    <row r="81" spans="1:11" s="20" customFormat="1" ht="16.5" thickBot="1">
      <c r="A81" s="146"/>
      <c r="B81" s="325" t="s">
        <v>64</v>
      </c>
      <c r="C81" s="325"/>
      <c r="D81" s="325"/>
      <c r="E81" s="325"/>
      <c r="F81" s="326"/>
      <c r="G81" s="187"/>
      <c r="H81" s="222">
        <f>H69</f>
        <v>0</v>
      </c>
      <c r="I81" s="199">
        <f>SUM(I69:I80)</f>
        <v>5872.500000000001</v>
      </c>
      <c r="J81" s="79">
        <f>G81+I81</f>
        <v>5872.500000000001</v>
      </c>
      <c r="K81" s="223">
        <f t="shared" si="2"/>
        <v>5872.500000000001</v>
      </c>
    </row>
    <row r="82" spans="1:11" s="20" customFormat="1" ht="15.75">
      <c r="A82" s="147"/>
      <c r="B82" s="323" t="s">
        <v>61</v>
      </c>
      <c r="C82" s="323"/>
      <c r="D82" s="323"/>
      <c r="E82" s="323"/>
      <c r="F82" s="324"/>
      <c r="G82" s="91">
        <f>G50+G67+G81</f>
        <v>0</v>
      </c>
      <c r="H82" s="200">
        <f>H81</f>
        <v>0</v>
      </c>
      <c r="I82" s="201">
        <f>I50+I67+I81</f>
        <v>10326</v>
      </c>
      <c r="J82" s="92">
        <f>J50+J67+J81</f>
        <v>10326</v>
      </c>
      <c r="K82" s="217">
        <f>K50+K67+K81</f>
        <v>10326</v>
      </c>
    </row>
    <row r="83" spans="1:11" s="20" customFormat="1" ht="16.5" thickBot="1">
      <c r="A83" s="97" t="s">
        <v>17</v>
      </c>
      <c r="B83" s="333" t="s">
        <v>91</v>
      </c>
      <c r="C83" s="334"/>
      <c r="D83" s="334"/>
      <c r="E83" s="334"/>
      <c r="F83" s="335"/>
      <c r="G83" s="96"/>
      <c r="H83" s="96"/>
      <c r="I83" s="96"/>
      <c r="J83" s="39"/>
      <c r="K83" s="185"/>
    </row>
    <row r="84" spans="1:11" s="20" customFormat="1" ht="16.5" thickBot="1">
      <c r="A84" s="97" t="s">
        <v>94</v>
      </c>
      <c r="B84" s="98" t="s">
        <v>93</v>
      </c>
      <c r="C84" s="95"/>
      <c r="D84" s="95"/>
      <c r="E84" s="95"/>
      <c r="F84" s="95"/>
      <c r="G84" s="96"/>
      <c r="H84" s="96"/>
      <c r="I84" s="96"/>
      <c r="J84" s="39"/>
      <c r="K84" s="185"/>
    </row>
    <row r="85" spans="1:11" s="20" customFormat="1" ht="16.5" thickBot="1">
      <c r="A85" s="44" t="s">
        <v>95</v>
      </c>
      <c r="B85" s="210" t="s">
        <v>134</v>
      </c>
      <c r="C85" s="211" t="s">
        <v>96</v>
      </c>
      <c r="D85" s="211" t="s">
        <v>133</v>
      </c>
      <c r="E85" s="211" t="s">
        <v>97</v>
      </c>
      <c r="F85" s="211"/>
      <c r="G85" s="96"/>
      <c r="H85" s="202">
        <v>0</v>
      </c>
      <c r="I85" s="202">
        <f>I86+I87</f>
        <v>1900.1999999999998</v>
      </c>
      <c r="J85" s="39"/>
      <c r="K85" s="188">
        <f>H85+I85</f>
        <v>1900.1999999999998</v>
      </c>
    </row>
    <row r="86" spans="1:11" s="20" customFormat="1" ht="16.5" customHeight="1" thickBot="1">
      <c r="A86" s="44"/>
      <c r="B86" s="90" t="s">
        <v>150</v>
      </c>
      <c r="C86" s="77"/>
      <c r="D86" s="77"/>
      <c r="E86" s="77"/>
      <c r="F86" s="77" t="s">
        <v>26</v>
      </c>
      <c r="G86" s="166"/>
      <c r="H86" s="190">
        <v>0</v>
      </c>
      <c r="I86" s="288">
        <f>1331+455.6+13.6</f>
        <v>1800.1999999999998</v>
      </c>
      <c r="J86" s="255"/>
      <c r="K86" s="254">
        <f>H86+I86</f>
        <v>1800.1999999999998</v>
      </c>
    </row>
    <row r="87" spans="1:11" s="20" customFormat="1" ht="27" customHeight="1" thickBot="1">
      <c r="A87" s="256"/>
      <c r="B87" s="257" t="s">
        <v>137</v>
      </c>
      <c r="C87" s="258"/>
      <c r="D87" s="258"/>
      <c r="E87" s="258"/>
      <c r="F87" s="258" t="s">
        <v>26</v>
      </c>
      <c r="G87" s="259"/>
      <c r="H87" s="190">
        <v>0</v>
      </c>
      <c r="I87" s="260">
        <v>100</v>
      </c>
      <c r="J87" s="261"/>
      <c r="K87" s="262">
        <f>H87+I87</f>
        <v>100</v>
      </c>
    </row>
    <row r="88" spans="1:11" s="20" customFormat="1" ht="16.5" thickBot="1">
      <c r="A88" s="148"/>
      <c r="B88" s="107" t="s">
        <v>98</v>
      </c>
      <c r="C88" s="108"/>
      <c r="D88" s="108"/>
      <c r="E88" s="108"/>
      <c r="F88" s="108"/>
      <c r="G88" s="109"/>
      <c r="H88" s="203">
        <f>H85</f>
        <v>0</v>
      </c>
      <c r="I88" s="204">
        <f>I86+I87</f>
        <v>1900.1999999999998</v>
      </c>
      <c r="J88" s="101"/>
      <c r="K88" s="189">
        <f>K85</f>
        <v>1900.1999999999998</v>
      </c>
    </row>
    <row r="89" spans="1:11" s="20" customFormat="1" ht="32.25" customHeight="1" thickBot="1">
      <c r="A89" s="149" t="s">
        <v>99</v>
      </c>
      <c r="B89" s="322" t="s">
        <v>65</v>
      </c>
      <c r="C89" s="322"/>
      <c r="D89" s="322"/>
      <c r="E89" s="322"/>
      <c r="F89" s="322"/>
      <c r="G89" s="93"/>
      <c r="H89" s="168"/>
      <c r="I89" s="94"/>
      <c r="J89" s="38"/>
      <c r="K89" s="38"/>
    </row>
    <row r="90" spans="1:11" s="20" customFormat="1" ht="12.75">
      <c r="A90" s="133" t="s">
        <v>100</v>
      </c>
      <c r="B90" s="40" t="s">
        <v>79</v>
      </c>
      <c r="C90" s="41" t="s">
        <v>66</v>
      </c>
      <c r="D90" s="41" t="s">
        <v>105</v>
      </c>
      <c r="E90" s="230" t="s">
        <v>25</v>
      </c>
      <c r="F90" s="231" t="s">
        <v>26</v>
      </c>
      <c r="G90" s="230"/>
      <c r="H90" s="232">
        <v>0</v>
      </c>
      <c r="I90" s="287">
        <f>300-14.2</f>
        <v>285.8</v>
      </c>
      <c r="J90" s="233">
        <f>G90+I90</f>
        <v>285.8</v>
      </c>
      <c r="K90" s="234">
        <f>H90+I90</f>
        <v>285.8</v>
      </c>
    </row>
    <row r="91" spans="1:11" s="20" customFormat="1" ht="26.25" thickBot="1">
      <c r="A91" s="132" t="s">
        <v>127</v>
      </c>
      <c r="B91" s="40" t="s">
        <v>128</v>
      </c>
      <c r="C91" s="18" t="s">
        <v>66</v>
      </c>
      <c r="D91" s="18" t="s">
        <v>105</v>
      </c>
      <c r="E91" s="18" t="s">
        <v>25</v>
      </c>
      <c r="F91" s="19" t="s">
        <v>26</v>
      </c>
      <c r="G91" s="22"/>
      <c r="H91" s="190">
        <v>0</v>
      </c>
      <c r="I91" s="263">
        <v>390</v>
      </c>
      <c r="J91" s="51"/>
      <c r="K91" s="254">
        <f>H91+I91</f>
        <v>390</v>
      </c>
    </row>
    <row r="92" spans="1:11" s="20" customFormat="1" ht="16.5" thickBot="1">
      <c r="A92" s="148"/>
      <c r="B92" s="107" t="s">
        <v>102</v>
      </c>
      <c r="C92" s="108"/>
      <c r="D92" s="108"/>
      <c r="E92" s="108"/>
      <c r="F92" s="108"/>
      <c r="G92" s="109"/>
      <c r="H92" s="203">
        <f>H90+H91</f>
        <v>0</v>
      </c>
      <c r="I92" s="204">
        <f>I90+I91</f>
        <v>675.8</v>
      </c>
      <c r="J92" s="37">
        <f>G92+I92</f>
        <v>675.8</v>
      </c>
      <c r="K92" s="218">
        <f>H92+I92</f>
        <v>675.8</v>
      </c>
    </row>
    <row r="93" spans="1:11" s="20" customFormat="1" ht="16.5" customHeight="1" thickBot="1">
      <c r="A93" s="150"/>
      <c r="B93" s="99" t="s">
        <v>101</v>
      </c>
      <c r="C93" s="99"/>
      <c r="D93" s="99"/>
      <c r="E93" s="99"/>
      <c r="F93" s="99"/>
      <c r="G93" s="100"/>
      <c r="H93" s="205">
        <f>H82+H88+H92</f>
        <v>0</v>
      </c>
      <c r="I93" s="206">
        <f>I82+I88+I92</f>
        <v>12902</v>
      </c>
      <c r="J93" s="102">
        <f>J82+J88+J92</f>
        <v>11001.8</v>
      </c>
      <c r="K93" s="219">
        <f>K82+K88+K92</f>
        <v>12902</v>
      </c>
    </row>
    <row r="94" spans="1:11" s="34" customFormat="1" ht="17.25" thickBot="1" thickTop="1">
      <c r="A94" s="151"/>
      <c r="B94" s="291" t="s">
        <v>67</v>
      </c>
      <c r="C94" s="292"/>
      <c r="D94" s="292"/>
      <c r="E94" s="292"/>
      <c r="F94" s="292"/>
      <c r="G94" s="208" t="e">
        <f>G32+G82+G81+#REF!</f>
        <v>#REF!</v>
      </c>
      <c r="H94" s="88">
        <f>H32+H93</f>
        <v>5246</v>
      </c>
      <c r="I94" s="207">
        <f>I32+I93</f>
        <v>14803</v>
      </c>
      <c r="J94" s="220" t="e">
        <f>G94+I94</f>
        <v>#REF!</v>
      </c>
      <c r="K94" s="221">
        <f>H94+I94</f>
        <v>20049</v>
      </c>
    </row>
    <row r="95" spans="1:8" ht="15.75">
      <c r="A95" s="35"/>
      <c r="B95" s="35"/>
      <c r="C95" s="36"/>
      <c r="D95" s="36"/>
      <c r="E95" s="36"/>
      <c r="F95" s="36"/>
      <c r="G95" s="36"/>
      <c r="H95" s="36"/>
    </row>
  </sheetData>
  <mergeCells count="48">
    <mergeCell ref="D1:K1"/>
    <mergeCell ref="C2:K2"/>
    <mergeCell ref="C3:K3"/>
    <mergeCell ref="B4:K4"/>
    <mergeCell ref="B83:F83"/>
    <mergeCell ref="B33:F33"/>
    <mergeCell ref="B32:F32"/>
    <mergeCell ref="A11:J11"/>
    <mergeCell ref="A12:J12"/>
    <mergeCell ref="A13:J13"/>
    <mergeCell ref="A14:J14"/>
    <mergeCell ref="A16:A17"/>
    <mergeCell ref="B16:B17"/>
    <mergeCell ref="B68:F68"/>
    <mergeCell ref="B82:F82"/>
    <mergeCell ref="B81:F81"/>
    <mergeCell ref="B19:E19"/>
    <mergeCell ref="B52:E52"/>
    <mergeCell ref="B56:E56"/>
    <mergeCell ref="B59:F59"/>
    <mergeCell ref="B63:F63"/>
    <mergeCell ref="B25:E25"/>
    <mergeCell ref="F69:F70"/>
    <mergeCell ref="B94:F94"/>
    <mergeCell ref="D16:D17"/>
    <mergeCell ref="E16:E17"/>
    <mergeCell ref="B50:F50"/>
    <mergeCell ref="B35:F35"/>
    <mergeCell ref="B67:F67"/>
    <mergeCell ref="B51:F51"/>
    <mergeCell ref="B34:F34"/>
    <mergeCell ref="C16:C17"/>
    <mergeCell ref="B89:F89"/>
    <mergeCell ref="D5:K5"/>
    <mergeCell ref="C6:K6"/>
    <mergeCell ref="C7:K7"/>
    <mergeCell ref="F16:F17"/>
    <mergeCell ref="B18:F18"/>
    <mergeCell ref="G16:K16"/>
    <mergeCell ref="C8:K8"/>
    <mergeCell ref="I15:K15"/>
    <mergeCell ref="H69:H70"/>
    <mergeCell ref="I69:I70"/>
    <mergeCell ref="K69:K70"/>
    <mergeCell ref="A69:A70"/>
    <mergeCell ref="C69:C70"/>
    <mergeCell ref="D69:D70"/>
    <mergeCell ref="E69:E70"/>
  </mergeCells>
  <printOptions horizontalCentered="1"/>
  <pageMargins left="1.1811023622047245" right="0.5905511811023623" top="0.5905511811023623" bottom="0.5905511811023623" header="0.5118110236220472" footer="0.5118110236220472"/>
  <pageSetup fitToHeight="2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tabSelected="1" view="pageBreakPreview" zoomScaleSheetLayoutView="100" workbookViewId="0" topLeftCell="A22">
      <selection activeCell="I30" sqref="I30"/>
    </sheetView>
  </sheetViews>
  <sheetFormatPr defaultColWidth="9.00390625" defaultRowHeight="12.75"/>
  <cols>
    <col min="1" max="1" width="9.875" style="1" customWidth="1"/>
    <col min="2" max="2" width="53.625" style="2" customWidth="1"/>
    <col min="3" max="3" width="8.125" style="4" customWidth="1"/>
    <col min="4" max="4" width="11.375" style="4" customWidth="1"/>
    <col min="5" max="5" width="8.00390625" style="4" customWidth="1"/>
    <col min="6" max="6" width="8.75390625" style="4" customWidth="1"/>
    <col min="7" max="7" width="8.375" style="4" hidden="1" customWidth="1"/>
    <col min="8" max="8" width="9.75390625" style="4" customWidth="1"/>
    <col min="9" max="9" width="11.125" style="3" customWidth="1"/>
    <col min="10" max="10" width="0" style="3" hidden="1" customWidth="1"/>
    <col min="11" max="11" width="9.25390625" style="3" bestFit="1" customWidth="1"/>
    <col min="12" max="16384" width="9.125" style="3" customWidth="1"/>
  </cols>
  <sheetData>
    <row r="1" spans="4:11" ht="12.75">
      <c r="D1" s="344" t="s">
        <v>81</v>
      </c>
      <c r="E1" s="344"/>
      <c r="F1" s="344"/>
      <c r="G1" s="344"/>
      <c r="H1" s="344"/>
      <c r="I1" s="344"/>
      <c r="J1" s="344"/>
      <c r="K1" s="344"/>
    </row>
    <row r="2" spans="3:11" ht="12.75">
      <c r="C2" s="315" t="s">
        <v>177</v>
      </c>
      <c r="D2" s="315"/>
      <c r="E2" s="315"/>
      <c r="F2" s="315"/>
      <c r="G2" s="315"/>
      <c r="H2" s="315"/>
      <c r="I2" s="315"/>
      <c r="J2" s="315"/>
      <c r="K2" s="315"/>
    </row>
    <row r="3" spans="3:11" ht="12.75">
      <c r="C3" s="315" t="s">
        <v>0</v>
      </c>
      <c r="D3" s="315"/>
      <c r="E3" s="315"/>
      <c r="F3" s="315"/>
      <c r="G3" s="315"/>
      <c r="H3" s="315"/>
      <c r="I3" s="315"/>
      <c r="J3" s="315"/>
      <c r="K3" s="315"/>
    </row>
    <row r="4" spans="2:11" ht="12.75">
      <c r="B4" s="315" t="s">
        <v>1</v>
      </c>
      <c r="C4" s="315"/>
      <c r="D4" s="315"/>
      <c r="E4" s="315"/>
      <c r="F4" s="315"/>
      <c r="G4" s="315"/>
      <c r="H4" s="315"/>
      <c r="I4" s="315"/>
      <c r="J4" s="315"/>
      <c r="K4" s="315"/>
    </row>
    <row r="5" spans="4:11" ht="12.75">
      <c r="D5" s="315" t="s">
        <v>126</v>
      </c>
      <c r="E5" s="315"/>
      <c r="F5" s="315"/>
      <c r="G5" s="315"/>
      <c r="H5" s="315"/>
      <c r="I5" s="315"/>
      <c r="J5" s="315"/>
      <c r="K5" s="315"/>
    </row>
    <row r="6" spans="3:11" ht="12.75">
      <c r="C6" s="313" t="s">
        <v>113</v>
      </c>
      <c r="D6" s="313"/>
      <c r="E6" s="313"/>
      <c r="F6" s="313"/>
      <c r="G6" s="313"/>
      <c r="H6" s="313"/>
      <c r="I6" s="313"/>
      <c r="J6" s="313"/>
      <c r="K6" s="313"/>
    </row>
    <row r="7" spans="3:11" ht="12.75">
      <c r="C7" s="316" t="s">
        <v>178</v>
      </c>
      <c r="D7" s="316"/>
      <c r="E7" s="316"/>
      <c r="F7" s="316"/>
      <c r="G7" s="316"/>
      <c r="H7" s="316"/>
      <c r="I7" s="316"/>
      <c r="J7" s="316"/>
      <c r="K7" s="316"/>
    </row>
    <row r="8" spans="3:11" ht="12.75">
      <c r="C8" s="313" t="s">
        <v>129</v>
      </c>
      <c r="D8" s="313"/>
      <c r="E8" s="313"/>
      <c r="F8" s="313"/>
      <c r="G8" s="313"/>
      <c r="H8" s="313"/>
      <c r="I8" s="313"/>
      <c r="J8" s="313"/>
      <c r="K8" s="313"/>
    </row>
    <row r="9" spans="3:9" ht="12.75">
      <c r="C9" s="124"/>
      <c r="D9" s="124"/>
      <c r="E9" s="124"/>
      <c r="F9" s="124"/>
      <c r="G9" s="124"/>
      <c r="H9" s="124"/>
      <c r="I9" s="124"/>
    </row>
    <row r="10" spans="3:9" ht="12.75">
      <c r="C10" s="124"/>
      <c r="D10" s="124"/>
      <c r="E10" s="124"/>
      <c r="F10" s="124"/>
      <c r="G10" s="124"/>
      <c r="H10" s="124"/>
      <c r="I10" s="124"/>
    </row>
    <row r="11" spans="1:10" ht="15.75">
      <c r="A11" s="339" t="s">
        <v>2</v>
      </c>
      <c r="B11" s="339"/>
      <c r="C11" s="339"/>
      <c r="D11" s="339"/>
      <c r="E11" s="339"/>
      <c r="F11" s="339"/>
      <c r="G11" s="339"/>
      <c r="H11" s="339"/>
      <c r="I11" s="339"/>
      <c r="J11" s="339"/>
    </row>
    <row r="12" spans="1:10" ht="12.75">
      <c r="A12" s="340" t="s">
        <v>3</v>
      </c>
      <c r="B12" s="340"/>
      <c r="C12" s="340"/>
      <c r="D12" s="340"/>
      <c r="E12" s="340"/>
      <c r="F12" s="340"/>
      <c r="G12" s="340"/>
      <c r="H12" s="340"/>
      <c r="I12" s="340"/>
      <c r="J12" s="340"/>
    </row>
    <row r="13" spans="1:10" ht="12.75">
      <c r="A13" s="340" t="s">
        <v>103</v>
      </c>
      <c r="B13" s="340"/>
      <c r="C13" s="340"/>
      <c r="D13" s="340"/>
      <c r="E13" s="340"/>
      <c r="F13" s="340"/>
      <c r="G13" s="340"/>
      <c r="H13" s="340"/>
      <c r="I13" s="340"/>
      <c r="J13" s="340"/>
    </row>
    <row r="14" spans="1:10" ht="12.75">
      <c r="A14" s="340" t="s">
        <v>4</v>
      </c>
      <c r="B14" s="340"/>
      <c r="C14" s="340"/>
      <c r="D14" s="340"/>
      <c r="E14" s="340"/>
      <c r="F14" s="340"/>
      <c r="G14" s="340"/>
      <c r="H14" s="340"/>
      <c r="I14" s="340"/>
      <c r="J14" s="340"/>
    </row>
    <row r="15" spans="1:11" ht="13.5" thickBot="1">
      <c r="A15" s="5"/>
      <c r="B15" s="6"/>
      <c r="I15" s="314" t="s">
        <v>5</v>
      </c>
      <c r="J15" s="314"/>
      <c r="K15" s="314"/>
    </row>
    <row r="16" spans="1:11" ht="27" customHeight="1" thickBot="1" thickTop="1">
      <c r="A16" s="341" t="s">
        <v>6</v>
      </c>
      <c r="B16" s="290" t="s">
        <v>7</v>
      </c>
      <c r="C16" s="290" t="s">
        <v>8</v>
      </c>
      <c r="D16" s="290" t="s">
        <v>9</v>
      </c>
      <c r="E16" s="290" t="s">
        <v>10</v>
      </c>
      <c r="F16" s="290" t="s">
        <v>88</v>
      </c>
      <c r="G16" s="310" t="s">
        <v>104</v>
      </c>
      <c r="H16" s="311"/>
      <c r="I16" s="311"/>
      <c r="J16" s="311"/>
      <c r="K16" s="312"/>
    </row>
    <row r="17" spans="1:11" ht="14.25" thickBot="1" thickTop="1">
      <c r="A17" s="341"/>
      <c r="B17" s="290"/>
      <c r="C17" s="290"/>
      <c r="D17" s="290"/>
      <c r="E17" s="290"/>
      <c r="F17" s="290"/>
      <c r="G17" s="104" t="s">
        <v>11</v>
      </c>
      <c r="H17" s="104" t="s">
        <v>135</v>
      </c>
      <c r="I17" s="105" t="s">
        <v>12</v>
      </c>
      <c r="J17" s="123" t="s">
        <v>13</v>
      </c>
      <c r="K17" s="209" t="s">
        <v>136</v>
      </c>
    </row>
    <row r="18" spans="1:11" ht="17.25" thickBot="1" thickTop="1">
      <c r="A18" s="125" t="s">
        <v>82</v>
      </c>
      <c r="B18" s="309" t="s">
        <v>14</v>
      </c>
      <c r="C18" s="309"/>
      <c r="D18" s="309"/>
      <c r="E18" s="309"/>
      <c r="F18" s="309"/>
      <c r="G18" s="47"/>
      <c r="H18" s="167"/>
      <c r="I18" s="15"/>
      <c r="J18" s="103"/>
      <c r="K18" s="212"/>
    </row>
    <row r="19" spans="1:11" ht="12.75">
      <c r="A19" s="126" t="s">
        <v>21</v>
      </c>
      <c r="B19" s="327" t="s">
        <v>83</v>
      </c>
      <c r="C19" s="327"/>
      <c r="D19" s="327"/>
      <c r="E19" s="328"/>
      <c r="F19" s="8"/>
      <c r="G19" s="9"/>
      <c r="H19" s="170"/>
      <c r="I19" s="10"/>
      <c r="J19" s="7"/>
      <c r="K19" s="7"/>
    </row>
    <row r="20" spans="1:11" ht="63.75" customHeight="1">
      <c r="A20" s="127" t="s">
        <v>84</v>
      </c>
      <c r="B20" s="114" t="s">
        <v>187</v>
      </c>
      <c r="C20" s="115" t="s">
        <v>86</v>
      </c>
      <c r="D20" s="116" t="s">
        <v>106</v>
      </c>
      <c r="E20" s="117" t="s">
        <v>25</v>
      </c>
      <c r="F20" s="118" t="s">
        <v>87</v>
      </c>
      <c r="G20" s="119"/>
      <c r="H20" s="190">
        <v>0</v>
      </c>
      <c r="I20" s="235">
        <f>300+100-30</f>
        <v>370</v>
      </c>
      <c r="J20" s="45">
        <f>G20+I20</f>
        <v>370</v>
      </c>
      <c r="K20" s="236">
        <f>H20+I20</f>
        <v>370</v>
      </c>
    </row>
    <row r="21" spans="1:11" ht="39">
      <c r="A21" s="44" t="s">
        <v>114</v>
      </c>
      <c r="B21" s="161" t="s">
        <v>122</v>
      </c>
      <c r="C21" s="159" t="s">
        <v>86</v>
      </c>
      <c r="D21" s="162" t="s">
        <v>123</v>
      </c>
      <c r="E21" s="163" t="s">
        <v>25</v>
      </c>
      <c r="F21" s="163" t="s">
        <v>87</v>
      </c>
      <c r="G21" s="164"/>
      <c r="H21" s="190">
        <v>0</v>
      </c>
      <c r="I21" s="193">
        <f>100-36.7</f>
        <v>63.3</v>
      </c>
      <c r="J21" s="45"/>
      <c r="K21" s="236">
        <f>H21+I21</f>
        <v>63.3</v>
      </c>
    </row>
    <row r="22" spans="1:11" ht="64.5">
      <c r="A22" s="44" t="s">
        <v>151</v>
      </c>
      <c r="B22" s="161" t="s">
        <v>153</v>
      </c>
      <c r="C22" s="159" t="s">
        <v>86</v>
      </c>
      <c r="D22" s="162" t="s">
        <v>154</v>
      </c>
      <c r="E22" s="163" t="s">
        <v>25</v>
      </c>
      <c r="F22" s="163" t="s">
        <v>87</v>
      </c>
      <c r="G22" s="164"/>
      <c r="H22" s="237">
        <v>0</v>
      </c>
      <c r="I22" s="193">
        <f>270+100-103</f>
        <v>267</v>
      </c>
      <c r="J22" s="45"/>
      <c r="K22" s="236">
        <f>H22+I22</f>
        <v>267</v>
      </c>
    </row>
    <row r="23" spans="1:11" ht="39">
      <c r="A23" s="44" t="s">
        <v>152</v>
      </c>
      <c r="B23" s="161" t="s">
        <v>156</v>
      </c>
      <c r="C23" s="159" t="s">
        <v>86</v>
      </c>
      <c r="D23" s="162" t="s">
        <v>155</v>
      </c>
      <c r="E23" s="163" t="s">
        <v>25</v>
      </c>
      <c r="F23" s="163" t="s">
        <v>87</v>
      </c>
      <c r="G23" s="164"/>
      <c r="H23" s="237">
        <v>0</v>
      </c>
      <c r="I23" s="193">
        <f>200+100</f>
        <v>300</v>
      </c>
      <c r="J23" s="45"/>
      <c r="K23" s="236">
        <f>H23+I23</f>
        <v>300</v>
      </c>
    </row>
    <row r="24" spans="1:11" ht="16.5" thickBot="1">
      <c r="A24" s="152"/>
      <c r="B24" s="153" t="s">
        <v>85</v>
      </c>
      <c r="C24" s="154"/>
      <c r="D24" s="155"/>
      <c r="E24" s="156"/>
      <c r="F24" s="154"/>
      <c r="G24" s="157"/>
      <c r="H24" s="191">
        <f>H20+H21</f>
        <v>0</v>
      </c>
      <c r="I24" s="238">
        <f>I20+I21+I22+I23</f>
        <v>1000.3</v>
      </c>
      <c r="J24" s="68">
        <f>G24+I24</f>
        <v>1000.3</v>
      </c>
      <c r="K24" s="239">
        <f>H24+I24</f>
        <v>1000.3</v>
      </c>
    </row>
    <row r="25" spans="1:11" ht="15.75">
      <c r="A25" s="122" t="s">
        <v>30</v>
      </c>
      <c r="B25" s="332" t="s">
        <v>107</v>
      </c>
      <c r="C25" s="332"/>
      <c r="D25" s="332"/>
      <c r="E25" s="332"/>
      <c r="F25" s="120"/>
      <c r="G25" s="121"/>
      <c r="H25" s="121"/>
      <c r="I25" s="240"/>
      <c r="J25" s="112"/>
      <c r="K25" s="241"/>
    </row>
    <row r="26" spans="1:11" ht="26.25">
      <c r="A26" s="44" t="s">
        <v>108</v>
      </c>
      <c r="B26" s="160" t="s">
        <v>119</v>
      </c>
      <c r="C26" s="18" t="s">
        <v>16</v>
      </c>
      <c r="D26" s="158" t="s">
        <v>109</v>
      </c>
      <c r="E26" s="159" t="s">
        <v>110</v>
      </c>
      <c r="F26" s="18" t="s">
        <v>111</v>
      </c>
      <c r="G26" s="121"/>
      <c r="H26" s="295">
        <f>6500-1499.6-2769</f>
        <v>2231.3999999999996</v>
      </c>
      <c r="I26" s="296">
        <v>265.2</v>
      </c>
      <c r="J26" s="112"/>
      <c r="K26" s="243">
        <f aca="true" t="shared" si="0" ref="K26:K32">H26+I26</f>
        <v>2496.5999999999995</v>
      </c>
    </row>
    <row r="27" spans="1:11" ht="51.75">
      <c r="A27" s="44" t="s">
        <v>116</v>
      </c>
      <c r="B27" s="90" t="s">
        <v>115</v>
      </c>
      <c r="C27" s="18" t="s">
        <v>16</v>
      </c>
      <c r="D27" s="158" t="s">
        <v>118</v>
      </c>
      <c r="E27" s="159" t="s">
        <v>110</v>
      </c>
      <c r="F27" s="18" t="s">
        <v>111</v>
      </c>
      <c r="G27" s="113"/>
      <c r="H27" s="244">
        <f>5961-2946.4</f>
        <v>3014.6</v>
      </c>
      <c r="I27" s="194">
        <v>258</v>
      </c>
      <c r="J27" s="112"/>
      <c r="K27" s="243">
        <f t="shared" si="0"/>
        <v>3272.6</v>
      </c>
    </row>
    <row r="28" spans="1:11" ht="64.5">
      <c r="A28" s="44" t="s">
        <v>120</v>
      </c>
      <c r="B28" s="90" t="s">
        <v>117</v>
      </c>
      <c r="C28" s="18" t="s">
        <v>16</v>
      </c>
      <c r="D28" s="158" t="s">
        <v>121</v>
      </c>
      <c r="E28" s="159" t="s">
        <v>110</v>
      </c>
      <c r="F28" s="18" t="s">
        <v>111</v>
      </c>
      <c r="G28" s="113"/>
      <c r="H28" s="190">
        <v>0</v>
      </c>
      <c r="I28" s="281">
        <v>81.3</v>
      </c>
      <c r="J28" s="112"/>
      <c r="K28" s="243">
        <f t="shared" si="0"/>
        <v>81.3</v>
      </c>
    </row>
    <row r="29" spans="1:11" ht="26.25">
      <c r="A29" s="44" t="s">
        <v>157</v>
      </c>
      <c r="B29" s="90" t="s">
        <v>158</v>
      </c>
      <c r="C29" s="18" t="s">
        <v>16</v>
      </c>
      <c r="D29" s="158" t="s">
        <v>159</v>
      </c>
      <c r="E29" s="159" t="s">
        <v>110</v>
      </c>
      <c r="F29" s="18" t="s">
        <v>111</v>
      </c>
      <c r="G29" s="113"/>
      <c r="H29" s="237">
        <v>0</v>
      </c>
      <c r="I29" s="281">
        <v>291.6</v>
      </c>
      <c r="J29" s="46"/>
      <c r="K29" s="245">
        <f t="shared" si="0"/>
        <v>291.6</v>
      </c>
    </row>
    <row r="30" spans="1:11" ht="26.25">
      <c r="A30" s="44" t="s">
        <v>179</v>
      </c>
      <c r="B30" s="90" t="s">
        <v>180</v>
      </c>
      <c r="C30" s="18" t="s">
        <v>16</v>
      </c>
      <c r="D30" s="158" t="s">
        <v>181</v>
      </c>
      <c r="E30" s="159" t="s">
        <v>110</v>
      </c>
      <c r="F30" s="18" t="s">
        <v>111</v>
      </c>
      <c r="G30" s="282"/>
      <c r="H30" s="237">
        <v>0</v>
      </c>
      <c r="I30" s="194">
        <v>4.6</v>
      </c>
      <c r="J30" s="46"/>
      <c r="K30" s="245">
        <f t="shared" si="0"/>
        <v>4.6</v>
      </c>
    </row>
    <row r="31" spans="1:11" ht="16.5" thickBot="1">
      <c r="A31" s="128"/>
      <c r="B31" s="89" t="s">
        <v>112</v>
      </c>
      <c r="C31" s="12"/>
      <c r="D31" s="13"/>
      <c r="E31" s="14"/>
      <c r="F31" s="12"/>
      <c r="G31" s="111"/>
      <c r="H31" s="224">
        <f>H26+H27+H28+H29+H30</f>
        <v>5246</v>
      </c>
      <c r="I31" s="225">
        <f>SUM(I26:I30)</f>
        <v>900.7</v>
      </c>
      <c r="J31" s="226"/>
      <c r="K31" s="227">
        <f t="shared" si="0"/>
        <v>6146.7</v>
      </c>
    </row>
    <row r="32" spans="1:11" ht="16.5" thickBot="1">
      <c r="A32" s="129"/>
      <c r="B32" s="336" t="s">
        <v>18</v>
      </c>
      <c r="C32" s="337"/>
      <c r="D32" s="337"/>
      <c r="E32" s="337"/>
      <c r="F32" s="338"/>
      <c r="G32" s="110" t="e">
        <f>#REF!+G24</f>
        <v>#REF!</v>
      </c>
      <c r="H32" s="192">
        <f>H24+H31</f>
        <v>5246</v>
      </c>
      <c r="I32" s="195">
        <f>I24+I31</f>
        <v>1901</v>
      </c>
      <c r="J32" s="180" t="e">
        <f>G32+I32</f>
        <v>#REF!</v>
      </c>
      <c r="K32" s="213">
        <f t="shared" si="0"/>
        <v>7147</v>
      </c>
    </row>
    <row r="33" spans="1:11" ht="16.5" thickBot="1">
      <c r="A33" s="125" t="s">
        <v>90</v>
      </c>
      <c r="B33" s="309" t="s">
        <v>19</v>
      </c>
      <c r="C33" s="309"/>
      <c r="D33" s="309"/>
      <c r="E33" s="309"/>
      <c r="F33" s="309"/>
      <c r="G33" s="47"/>
      <c r="H33" s="167"/>
      <c r="I33" s="181"/>
      <c r="J33" s="48"/>
      <c r="K33" s="214"/>
    </row>
    <row r="34" spans="1:11" ht="21" customHeight="1" thickBot="1">
      <c r="A34" s="130"/>
      <c r="B34" s="309" t="s">
        <v>20</v>
      </c>
      <c r="C34" s="309"/>
      <c r="D34" s="309"/>
      <c r="E34" s="309"/>
      <c r="F34" s="309"/>
      <c r="G34" s="47"/>
      <c r="H34" s="183"/>
      <c r="I34" s="184"/>
      <c r="J34" s="48"/>
      <c r="K34" s="214"/>
    </row>
    <row r="35" spans="1:11" s="16" customFormat="1" ht="12.75">
      <c r="A35" s="131" t="s">
        <v>21</v>
      </c>
      <c r="B35" s="318" t="s">
        <v>22</v>
      </c>
      <c r="C35" s="318"/>
      <c r="D35" s="318"/>
      <c r="E35" s="318"/>
      <c r="F35" s="318"/>
      <c r="G35" s="49"/>
      <c r="H35" s="171"/>
      <c r="I35" s="182"/>
      <c r="J35" s="50"/>
      <c r="K35" s="215"/>
    </row>
    <row r="36" spans="1:11" s="20" customFormat="1" ht="15">
      <c r="A36" s="132" t="s">
        <v>23</v>
      </c>
      <c r="B36" s="17" t="s">
        <v>124</v>
      </c>
      <c r="C36" s="18" t="s">
        <v>24</v>
      </c>
      <c r="D36" s="18" t="s">
        <v>125</v>
      </c>
      <c r="E36" s="18" t="s">
        <v>25</v>
      </c>
      <c r="F36" s="19" t="s">
        <v>26</v>
      </c>
      <c r="G36" s="18"/>
      <c r="H36" s="190">
        <v>0</v>
      </c>
      <c r="I36" s="196">
        <f>300-2.4</f>
        <v>297.6</v>
      </c>
      <c r="J36" s="46">
        <f>G36+I36</f>
        <v>297.6</v>
      </c>
      <c r="K36" s="186">
        <f aca="true" t="shared" si="1" ref="K36:K50">H36+I36</f>
        <v>297.6</v>
      </c>
    </row>
    <row r="37" spans="1:11" s="20" customFormat="1" ht="26.25">
      <c r="A37" s="132" t="s">
        <v>27</v>
      </c>
      <c r="B37" s="246" t="s">
        <v>130</v>
      </c>
      <c r="C37" s="18" t="s">
        <v>24</v>
      </c>
      <c r="D37" s="18" t="s">
        <v>125</v>
      </c>
      <c r="E37" s="18" t="s">
        <v>25</v>
      </c>
      <c r="F37" s="19" t="s">
        <v>26</v>
      </c>
      <c r="G37" s="18"/>
      <c r="H37" s="190">
        <v>0</v>
      </c>
      <c r="I37" s="196">
        <v>157.9</v>
      </c>
      <c r="J37" s="165"/>
      <c r="K37" s="243">
        <f t="shared" si="1"/>
        <v>157.9</v>
      </c>
    </row>
    <row r="38" spans="1:11" s="20" customFormat="1" ht="26.25">
      <c r="A38" s="132" t="s">
        <v>28</v>
      </c>
      <c r="B38" s="246" t="s">
        <v>131</v>
      </c>
      <c r="C38" s="18" t="s">
        <v>24</v>
      </c>
      <c r="D38" s="18" t="s">
        <v>125</v>
      </c>
      <c r="E38" s="18" t="s">
        <v>25</v>
      </c>
      <c r="F38" s="19" t="s">
        <v>26</v>
      </c>
      <c r="G38" s="18"/>
      <c r="H38" s="190">
        <v>0</v>
      </c>
      <c r="I38" s="196">
        <v>82.8</v>
      </c>
      <c r="J38" s="165"/>
      <c r="K38" s="243">
        <f t="shared" si="1"/>
        <v>82.8</v>
      </c>
    </row>
    <row r="39" spans="1:11" s="20" customFormat="1" ht="26.25">
      <c r="A39" s="133" t="s">
        <v>70</v>
      </c>
      <c r="B39" s="247" t="s">
        <v>132</v>
      </c>
      <c r="C39" s="41" t="s">
        <v>24</v>
      </c>
      <c r="D39" s="41" t="s">
        <v>125</v>
      </c>
      <c r="E39" s="41" t="s">
        <v>25</v>
      </c>
      <c r="F39" s="42" t="s">
        <v>26</v>
      </c>
      <c r="G39" s="41"/>
      <c r="H39" s="232">
        <v>0</v>
      </c>
      <c r="I39" s="248">
        <f>250-0.9</f>
        <v>249.1</v>
      </c>
      <c r="J39" s="165"/>
      <c r="K39" s="249">
        <f t="shared" si="1"/>
        <v>249.1</v>
      </c>
    </row>
    <row r="40" spans="1:11" s="20" customFormat="1" ht="15">
      <c r="A40" s="133" t="s">
        <v>71</v>
      </c>
      <c r="B40" s="250" t="s">
        <v>160</v>
      </c>
      <c r="C40" s="41" t="s">
        <v>24</v>
      </c>
      <c r="D40" s="41" t="s">
        <v>125</v>
      </c>
      <c r="E40" s="41" t="s">
        <v>25</v>
      </c>
      <c r="F40" s="42" t="s">
        <v>26</v>
      </c>
      <c r="G40" s="41"/>
      <c r="H40" s="232">
        <v>0</v>
      </c>
      <c r="I40" s="196">
        <f>250-4.4</f>
        <v>245.6</v>
      </c>
      <c r="J40" s="46"/>
      <c r="K40" s="251">
        <f t="shared" si="1"/>
        <v>245.6</v>
      </c>
    </row>
    <row r="41" spans="1:11" s="20" customFormat="1" ht="15">
      <c r="A41" s="133" t="s">
        <v>72</v>
      </c>
      <c r="B41" s="252" t="s">
        <v>161</v>
      </c>
      <c r="C41" s="41" t="s">
        <v>24</v>
      </c>
      <c r="D41" s="41" t="s">
        <v>125</v>
      </c>
      <c r="E41" s="41" t="s">
        <v>25</v>
      </c>
      <c r="F41" s="42" t="s">
        <v>26</v>
      </c>
      <c r="G41" s="41"/>
      <c r="H41" s="253">
        <v>0</v>
      </c>
      <c r="I41" s="248">
        <v>300</v>
      </c>
      <c r="J41" s="51"/>
      <c r="K41" s="249">
        <f t="shared" si="1"/>
        <v>300</v>
      </c>
    </row>
    <row r="42" spans="1:11" s="20" customFormat="1" ht="39">
      <c r="A42" s="133" t="s">
        <v>73</v>
      </c>
      <c r="B42" s="250" t="s">
        <v>163</v>
      </c>
      <c r="C42" s="18" t="s">
        <v>24</v>
      </c>
      <c r="D42" s="18" t="s">
        <v>162</v>
      </c>
      <c r="E42" s="18" t="s">
        <v>25</v>
      </c>
      <c r="F42" s="18" t="s">
        <v>87</v>
      </c>
      <c r="G42" s="18"/>
      <c r="H42" s="237">
        <v>0</v>
      </c>
      <c r="I42" s="196">
        <f>1414.4+15.6</f>
        <v>1430</v>
      </c>
      <c r="J42" s="46"/>
      <c r="K42" s="251">
        <f t="shared" si="1"/>
        <v>1430</v>
      </c>
    </row>
    <row r="43" spans="1:11" s="20" customFormat="1" ht="26.25">
      <c r="A43" s="133" t="s">
        <v>74</v>
      </c>
      <c r="B43" s="250" t="s">
        <v>164</v>
      </c>
      <c r="C43" s="18" t="s">
        <v>24</v>
      </c>
      <c r="D43" s="18" t="s">
        <v>162</v>
      </c>
      <c r="E43" s="18" t="s">
        <v>25</v>
      </c>
      <c r="F43" s="18" t="s">
        <v>87</v>
      </c>
      <c r="G43" s="18"/>
      <c r="H43" s="237">
        <v>0</v>
      </c>
      <c r="I43" s="196">
        <f>500-10</f>
        <v>490</v>
      </c>
      <c r="J43" s="46"/>
      <c r="K43" s="251">
        <f t="shared" si="1"/>
        <v>490</v>
      </c>
    </row>
    <row r="44" spans="1:11" s="20" customFormat="1" ht="26.25">
      <c r="A44" s="133" t="s">
        <v>75</v>
      </c>
      <c r="B44" s="250" t="s">
        <v>182</v>
      </c>
      <c r="C44" s="18" t="s">
        <v>24</v>
      </c>
      <c r="D44" s="18" t="s">
        <v>162</v>
      </c>
      <c r="E44" s="18" t="s">
        <v>25</v>
      </c>
      <c r="F44" s="18" t="s">
        <v>87</v>
      </c>
      <c r="G44" s="18"/>
      <c r="H44" s="237">
        <v>0</v>
      </c>
      <c r="I44" s="196">
        <f>500-200</f>
        <v>300</v>
      </c>
      <c r="J44" s="46"/>
      <c r="K44" s="251">
        <f t="shared" si="1"/>
        <v>300</v>
      </c>
    </row>
    <row r="45" spans="1:11" s="20" customFormat="1" ht="51.75">
      <c r="A45" s="132" t="s">
        <v>80</v>
      </c>
      <c r="B45" s="250" t="s">
        <v>183</v>
      </c>
      <c r="C45" s="18" t="s">
        <v>24</v>
      </c>
      <c r="D45" s="18" t="s">
        <v>162</v>
      </c>
      <c r="E45" s="18" t="s">
        <v>25</v>
      </c>
      <c r="F45" s="18" t="s">
        <v>87</v>
      </c>
      <c r="G45" s="18"/>
      <c r="H45" s="237">
        <v>0</v>
      </c>
      <c r="I45" s="196">
        <v>500</v>
      </c>
      <c r="J45" s="46"/>
      <c r="K45" s="251">
        <f t="shared" si="1"/>
        <v>500</v>
      </c>
    </row>
    <row r="46" spans="1:11" s="20" customFormat="1" ht="15">
      <c r="A46" s="273" t="s">
        <v>165</v>
      </c>
      <c r="B46" s="274" t="s">
        <v>167</v>
      </c>
      <c r="C46" s="275" t="s">
        <v>24</v>
      </c>
      <c r="D46" s="275" t="s">
        <v>125</v>
      </c>
      <c r="E46" s="275" t="s">
        <v>25</v>
      </c>
      <c r="F46" s="276" t="s">
        <v>26</v>
      </c>
      <c r="G46" s="266"/>
      <c r="H46" s="272">
        <v>0</v>
      </c>
      <c r="I46" s="277">
        <v>100</v>
      </c>
      <c r="J46" s="269"/>
      <c r="K46" s="278">
        <f t="shared" si="1"/>
        <v>100</v>
      </c>
    </row>
    <row r="47" spans="1:11" s="20" customFormat="1" ht="15">
      <c r="A47" s="279" t="s">
        <v>166</v>
      </c>
      <c r="B47" s="280" t="s">
        <v>168</v>
      </c>
      <c r="C47" s="266" t="s">
        <v>24</v>
      </c>
      <c r="D47" s="266" t="s">
        <v>125</v>
      </c>
      <c r="E47" s="266" t="s">
        <v>25</v>
      </c>
      <c r="F47" s="266" t="s">
        <v>26</v>
      </c>
      <c r="G47" s="266"/>
      <c r="H47" s="272">
        <v>0</v>
      </c>
      <c r="I47" s="277">
        <v>100</v>
      </c>
      <c r="J47" s="269"/>
      <c r="K47" s="278">
        <f t="shared" si="1"/>
        <v>100</v>
      </c>
    </row>
    <row r="48" spans="1:11" s="20" customFormat="1" ht="15">
      <c r="A48" s="279" t="s">
        <v>172</v>
      </c>
      <c r="B48" s="280" t="s">
        <v>173</v>
      </c>
      <c r="C48" s="266" t="s">
        <v>24</v>
      </c>
      <c r="D48" s="266" t="s">
        <v>125</v>
      </c>
      <c r="E48" s="266" t="s">
        <v>25</v>
      </c>
      <c r="F48" s="266" t="s">
        <v>26</v>
      </c>
      <c r="G48" s="266"/>
      <c r="H48" s="272">
        <v>0</v>
      </c>
      <c r="I48" s="277">
        <v>100</v>
      </c>
      <c r="J48" s="269"/>
      <c r="K48" s="278">
        <f t="shared" si="1"/>
        <v>100</v>
      </c>
    </row>
    <row r="49" spans="1:11" s="20" customFormat="1" ht="15">
      <c r="A49" s="52" t="s">
        <v>188</v>
      </c>
      <c r="B49" s="250" t="s">
        <v>189</v>
      </c>
      <c r="C49" s="18" t="s">
        <v>24</v>
      </c>
      <c r="D49" s="18" t="s">
        <v>125</v>
      </c>
      <c r="E49" s="18" t="s">
        <v>25</v>
      </c>
      <c r="F49" s="18" t="s">
        <v>26</v>
      </c>
      <c r="G49" s="18"/>
      <c r="H49" s="237">
        <v>0</v>
      </c>
      <c r="I49" s="283">
        <f>100+0.5</f>
        <v>100.5</v>
      </c>
      <c r="J49" s="46"/>
      <c r="K49" s="251">
        <f t="shared" si="1"/>
        <v>100.5</v>
      </c>
    </row>
    <row r="50" spans="1:11" s="20" customFormat="1" ht="16.5" customHeight="1" thickBot="1">
      <c r="A50" s="134"/>
      <c r="B50" s="293" t="s">
        <v>29</v>
      </c>
      <c r="C50" s="294"/>
      <c r="D50" s="294"/>
      <c r="E50" s="294"/>
      <c r="F50" s="317"/>
      <c r="G50" s="53"/>
      <c r="H50" s="228">
        <f>H36+H37+H38+H39</f>
        <v>0</v>
      </c>
      <c r="I50" s="197">
        <f>I36+I37+I38+I39+I40+I41+I42+I43+I44+I45+I46+I47+I48+I49</f>
        <v>4453.5</v>
      </c>
      <c r="J50" s="54">
        <f>G50+I50</f>
        <v>4453.5</v>
      </c>
      <c r="K50" s="229">
        <f t="shared" si="1"/>
        <v>4453.5</v>
      </c>
    </row>
    <row r="51" spans="1:11" s="20" customFormat="1" ht="13.5" hidden="1">
      <c r="A51" s="135" t="s">
        <v>30</v>
      </c>
      <c r="B51" s="318" t="s">
        <v>31</v>
      </c>
      <c r="C51" s="318"/>
      <c r="D51" s="318"/>
      <c r="E51" s="318"/>
      <c r="F51" s="318"/>
      <c r="G51" s="49"/>
      <c r="H51" s="171"/>
      <c r="I51" s="55"/>
      <c r="J51" s="56"/>
      <c r="K51" s="216"/>
    </row>
    <row r="52" spans="1:11" s="20" customFormat="1" ht="13.5" hidden="1">
      <c r="A52" s="136" t="s">
        <v>32</v>
      </c>
      <c r="B52" s="329" t="s">
        <v>33</v>
      </c>
      <c r="C52" s="329"/>
      <c r="D52" s="329"/>
      <c r="E52" s="329"/>
      <c r="F52" s="57"/>
      <c r="G52" s="58"/>
      <c r="H52" s="57"/>
      <c r="I52" s="59"/>
      <c r="J52" s="60"/>
      <c r="K52" s="216"/>
    </row>
    <row r="53" spans="1:11" s="20" customFormat="1" ht="38.25" hidden="1">
      <c r="A53" s="132" t="s">
        <v>34</v>
      </c>
      <c r="B53" s="83" t="s">
        <v>35</v>
      </c>
      <c r="C53" s="11" t="s">
        <v>16</v>
      </c>
      <c r="D53" s="11" t="s">
        <v>36</v>
      </c>
      <c r="E53" s="11" t="s">
        <v>25</v>
      </c>
      <c r="F53" s="84" t="s">
        <v>26</v>
      </c>
      <c r="G53" s="11"/>
      <c r="H53" s="172"/>
      <c r="I53" s="85"/>
      <c r="J53" s="43">
        <f>G53+I53</f>
        <v>0</v>
      </c>
      <c r="K53" s="216"/>
    </row>
    <row r="54" spans="1:11" s="20" customFormat="1" ht="26.25" hidden="1" thickBot="1">
      <c r="A54" s="137" t="s">
        <v>37</v>
      </c>
      <c r="B54" s="25" t="s">
        <v>38</v>
      </c>
      <c r="C54" s="26" t="s">
        <v>16</v>
      </c>
      <c r="D54" s="26" t="s">
        <v>39</v>
      </c>
      <c r="E54" s="26" t="s">
        <v>25</v>
      </c>
      <c r="F54" s="23" t="s">
        <v>26</v>
      </c>
      <c r="G54" s="22"/>
      <c r="H54" s="173"/>
      <c r="I54" s="27"/>
      <c r="J54" s="61">
        <f>G54+I54</f>
        <v>0</v>
      </c>
      <c r="K54" s="216"/>
    </row>
    <row r="55" spans="1:11" s="20" customFormat="1" ht="16.5" hidden="1" thickBot="1">
      <c r="A55" s="138"/>
      <c r="B55" s="62" t="s">
        <v>40</v>
      </c>
      <c r="C55" s="63"/>
      <c r="D55" s="63"/>
      <c r="E55" s="63"/>
      <c r="F55" s="63"/>
      <c r="G55" s="64"/>
      <c r="H55" s="63"/>
      <c r="I55" s="65">
        <f>I53+I54</f>
        <v>0</v>
      </c>
      <c r="J55" s="66">
        <f>G55+I55</f>
        <v>0</v>
      </c>
      <c r="K55" s="216"/>
    </row>
    <row r="56" spans="1:11" s="20" customFormat="1" ht="13.5" hidden="1">
      <c r="A56" s="136" t="s">
        <v>41</v>
      </c>
      <c r="B56" s="329" t="s">
        <v>42</v>
      </c>
      <c r="C56" s="329"/>
      <c r="D56" s="329"/>
      <c r="E56" s="329"/>
      <c r="F56" s="57"/>
      <c r="G56" s="67"/>
      <c r="H56" s="174"/>
      <c r="I56" s="59"/>
      <c r="J56" s="56"/>
      <c r="K56" s="216"/>
    </row>
    <row r="57" spans="1:11" s="20" customFormat="1" ht="26.25" hidden="1" thickBot="1">
      <c r="A57" s="132" t="s">
        <v>43</v>
      </c>
      <c r="B57" s="24" t="s">
        <v>44</v>
      </c>
      <c r="C57" s="18" t="s">
        <v>16</v>
      </c>
      <c r="D57" s="18" t="s">
        <v>45</v>
      </c>
      <c r="E57" s="18" t="s">
        <v>25</v>
      </c>
      <c r="F57" s="19" t="s">
        <v>26</v>
      </c>
      <c r="G57" s="22"/>
      <c r="H57" s="175"/>
      <c r="I57" s="21">
        <f>500-500</f>
        <v>0</v>
      </c>
      <c r="J57" s="61">
        <f>G57+I57</f>
        <v>0</v>
      </c>
      <c r="K57" s="216"/>
    </row>
    <row r="58" spans="1:11" s="20" customFormat="1" ht="15.75" hidden="1">
      <c r="A58" s="132"/>
      <c r="B58" s="28" t="s">
        <v>46</v>
      </c>
      <c r="C58" s="29"/>
      <c r="D58" s="29"/>
      <c r="E58" s="29"/>
      <c r="F58" s="29"/>
      <c r="G58" s="30"/>
      <c r="H58" s="176"/>
      <c r="I58" s="31">
        <f>I57</f>
        <v>0</v>
      </c>
      <c r="J58" s="68">
        <f>G58+I58</f>
        <v>0</v>
      </c>
      <c r="K58" s="216"/>
    </row>
    <row r="59" spans="1:11" s="20" customFormat="1" ht="13.5" hidden="1">
      <c r="A59" s="139" t="s">
        <v>47</v>
      </c>
      <c r="B59" s="330" t="s">
        <v>48</v>
      </c>
      <c r="C59" s="330"/>
      <c r="D59" s="330"/>
      <c r="E59" s="330"/>
      <c r="F59" s="330"/>
      <c r="G59" s="32"/>
      <c r="H59" s="169"/>
      <c r="I59" s="21"/>
      <c r="J59" s="60"/>
      <c r="K59" s="216"/>
    </row>
    <row r="60" spans="1:11" s="20" customFormat="1" ht="25.5" hidden="1">
      <c r="A60" s="44" t="s">
        <v>49</v>
      </c>
      <c r="B60" s="81" t="s">
        <v>50</v>
      </c>
      <c r="C60" s="11" t="s">
        <v>16</v>
      </c>
      <c r="D60" s="11" t="s">
        <v>51</v>
      </c>
      <c r="E60" s="11" t="s">
        <v>25</v>
      </c>
      <c r="F60" s="84" t="s">
        <v>26</v>
      </c>
      <c r="G60" s="11"/>
      <c r="H60" s="11"/>
      <c r="I60" s="82"/>
      <c r="J60" s="43">
        <f>G60+I60</f>
        <v>0</v>
      </c>
      <c r="K60" s="216"/>
    </row>
    <row r="61" spans="1:11" s="20" customFormat="1" ht="25.5" hidden="1">
      <c r="A61" s="44" t="s">
        <v>76</v>
      </c>
      <c r="B61" s="81" t="s">
        <v>77</v>
      </c>
      <c r="C61" s="11" t="s">
        <v>16</v>
      </c>
      <c r="D61" s="11" t="s">
        <v>78</v>
      </c>
      <c r="E61" s="11" t="s">
        <v>25</v>
      </c>
      <c r="F61" s="84" t="s">
        <v>26</v>
      </c>
      <c r="G61" s="11"/>
      <c r="H61" s="11"/>
      <c r="I61" s="82"/>
      <c r="J61" s="43">
        <f>I61</f>
        <v>0</v>
      </c>
      <c r="K61" s="216"/>
    </row>
    <row r="62" spans="1:11" s="20" customFormat="1" ht="19.5" customHeight="1" hidden="1" thickBot="1">
      <c r="A62" s="138"/>
      <c r="B62" s="62" t="s">
        <v>52</v>
      </c>
      <c r="C62" s="63"/>
      <c r="D62" s="63"/>
      <c r="E62" s="63"/>
      <c r="F62" s="63"/>
      <c r="G62" s="69"/>
      <c r="H62" s="63"/>
      <c r="I62" s="65">
        <f>I60+I61</f>
        <v>0</v>
      </c>
      <c r="J62" s="54">
        <f>G62+I62</f>
        <v>0</v>
      </c>
      <c r="K62" s="216"/>
    </row>
    <row r="63" spans="1:11" s="20" customFormat="1" ht="16.5" hidden="1" thickBot="1">
      <c r="A63" s="140" t="s">
        <v>53</v>
      </c>
      <c r="B63" s="331" t="s">
        <v>54</v>
      </c>
      <c r="C63" s="331"/>
      <c r="D63" s="331"/>
      <c r="E63" s="331"/>
      <c r="F63" s="331"/>
      <c r="G63" s="30"/>
      <c r="H63" s="176"/>
      <c r="I63" s="31"/>
      <c r="J63" s="56"/>
      <c r="K63" s="216"/>
    </row>
    <row r="64" spans="1:11" s="20" customFormat="1" ht="16.5" hidden="1" thickBot="1">
      <c r="A64" s="141" t="s">
        <v>55</v>
      </c>
      <c r="B64" s="80" t="s">
        <v>56</v>
      </c>
      <c r="C64" s="11" t="s">
        <v>16</v>
      </c>
      <c r="D64" s="11" t="s">
        <v>68</v>
      </c>
      <c r="E64" s="11" t="s">
        <v>25</v>
      </c>
      <c r="F64" s="84" t="s">
        <v>26</v>
      </c>
      <c r="G64" s="86"/>
      <c r="H64" s="177"/>
      <c r="I64" s="87"/>
      <c r="J64" s="43">
        <f>G64+I64</f>
        <v>0</v>
      </c>
      <c r="K64" s="216"/>
    </row>
    <row r="65" spans="1:11" s="20" customFormat="1" ht="16.5" hidden="1" thickBot="1">
      <c r="A65" s="141" t="s">
        <v>57</v>
      </c>
      <c r="B65" s="80" t="s">
        <v>58</v>
      </c>
      <c r="C65" s="11" t="s">
        <v>16</v>
      </c>
      <c r="D65" s="11" t="s">
        <v>69</v>
      </c>
      <c r="E65" s="11" t="s">
        <v>25</v>
      </c>
      <c r="F65" s="84" t="s">
        <v>26</v>
      </c>
      <c r="G65" s="86"/>
      <c r="H65" s="177"/>
      <c r="I65" s="87"/>
      <c r="J65" s="43">
        <f>G65+I65</f>
        <v>0</v>
      </c>
      <c r="K65" s="216"/>
    </row>
    <row r="66" spans="1:11" s="20" customFormat="1" ht="16.5" hidden="1" thickBot="1">
      <c r="A66" s="142"/>
      <c r="B66" s="70" t="s">
        <v>59</v>
      </c>
      <c r="C66" s="33"/>
      <c r="D66" s="33"/>
      <c r="E66" s="33"/>
      <c r="F66" s="33"/>
      <c r="G66" s="71"/>
      <c r="H66" s="63"/>
      <c r="I66" s="65">
        <f>SUM(I64:I65)</f>
        <v>0</v>
      </c>
      <c r="J66" s="72">
        <f>G66+I66</f>
        <v>0</v>
      </c>
      <c r="K66" s="216"/>
    </row>
    <row r="67" spans="1:11" s="20" customFormat="1" ht="16.5" hidden="1" thickBot="1">
      <c r="A67" s="143"/>
      <c r="B67" s="319" t="s">
        <v>60</v>
      </c>
      <c r="C67" s="320"/>
      <c r="D67" s="320"/>
      <c r="E67" s="320"/>
      <c r="F67" s="321"/>
      <c r="G67" s="73"/>
      <c r="H67" s="178"/>
      <c r="I67" s="74">
        <f>I55+I62+I66</f>
        <v>0</v>
      </c>
      <c r="J67" s="66">
        <f>G67+I67</f>
        <v>0</v>
      </c>
      <c r="K67" s="216"/>
    </row>
    <row r="68" spans="1:11" s="20" customFormat="1" ht="15.75">
      <c r="A68" s="144" t="s">
        <v>15</v>
      </c>
      <c r="B68" s="342" t="s">
        <v>62</v>
      </c>
      <c r="C68" s="343"/>
      <c r="D68" s="343"/>
      <c r="E68" s="343"/>
      <c r="F68" s="343"/>
      <c r="G68" s="75"/>
      <c r="H68" s="179"/>
      <c r="I68" s="76"/>
      <c r="J68" s="56"/>
      <c r="K68" s="216"/>
    </row>
    <row r="69" spans="1:11" s="20" customFormat="1" ht="65.25" customHeight="1">
      <c r="A69" s="303" t="s">
        <v>92</v>
      </c>
      <c r="B69" s="106" t="s">
        <v>144</v>
      </c>
      <c r="C69" s="305" t="s">
        <v>63</v>
      </c>
      <c r="D69" s="307" t="s">
        <v>89</v>
      </c>
      <c r="E69" s="305" t="s">
        <v>25</v>
      </c>
      <c r="F69" s="305" t="s">
        <v>26</v>
      </c>
      <c r="G69" s="284"/>
      <c r="H69" s="297">
        <v>0</v>
      </c>
      <c r="I69" s="299">
        <v>1635.2</v>
      </c>
      <c r="J69" s="51">
        <f>G69+I69</f>
        <v>1635.2</v>
      </c>
      <c r="K69" s="301">
        <f>H69+I69</f>
        <v>1635.2</v>
      </c>
    </row>
    <row r="70" spans="1:11" s="20" customFormat="1" ht="35.25" customHeight="1">
      <c r="A70" s="304"/>
      <c r="B70" s="160" t="s">
        <v>184</v>
      </c>
      <c r="C70" s="306"/>
      <c r="D70" s="308"/>
      <c r="E70" s="306"/>
      <c r="F70" s="306"/>
      <c r="G70" s="75"/>
      <c r="H70" s="298"/>
      <c r="I70" s="300"/>
      <c r="J70" s="68"/>
      <c r="K70" s="302"/>
    </row>
    <row r="71" spans="1:11" s="20" customFormat="1" ht="26.25" customHeight="1">
      <c r="A71" s="145" t="s">
        <v>138</v>
      </c>
      <c r="B71" s="90" t="s">
        <v>146</v>
      </c>
      <c r="C71" s="18" t="s">
        <v>63</v>
      </c>
      <c r="D71" s="77" t="s">
        <v>89</v>
      </c>
      <c r="E71" s="18" t="s">
        <v>25</v>
      </c>
      <c r="F71" s="19" t="s">
        <v>26</v>
      </c>
      <c r="G71" s="78"/>
      <c r="H71" s="190">
        <v>0</v>
      </c>
      <c r="I71" s="198">
        <v>594.8</v>
      </c>
      <c r="J71" s="46"/>
      <c r="K71" s="254">
        <f aca="true" t="shared" si="2" ref="K71:K81">H71+I71</f>
        <v>594.8</v>
      </c>
    </row>
    <row r="72" spans="1:11" s="20" customFormat="1" ht="23.25" customHeight="1">
      <c r="A72" s="145" t="s">
        <v>141</v>
      </c>
      <c r="B72" s="90" t="s">
        <v>149</v>
      </c>
      <c r="C72" s="18" t="s">
        <v>63</v>
      </c>
      <c r="D72" s="77" t="s">
        <v>89</v>
      </c>
      <c r="E72" s="18" t="s">
        <v>25</v>
      </c>
      <c r="F72" s="19" t="s">
        <v>26</v>
      </c>
      <c r="G72" s="78"/>
      <c r="H72" s="190">
        <v>0</v>
      </c>
      <c r="I72" s="198">
        <v>300</v>
      </c>
      <c r="J72" s="46"/>
      <c r="K72" s="254">
        <f t="shared" si="2"/>
        <v>300</v>
      </c>
    </row>
    <row r="73" spans="1:11" s="20" customFormat="1" ht="37.5" customHeight="1">
      <c r="A73" s="145" t="s">
        <v>142</v>
      </c>
      <c r="B73" s="90" t="s">
        <v>175</v>
      </c>
      <c r="C73" s="18" t="s">
        <v>63</v>
      </c>
      <c r="D73" s="77" t="s">
        <v>89</v>
      </c>
      <c r="E73" s="18" t="s">
        <v>25</v>
      </c>
      <c r="F73" s="19" t="s">
        <v>26</v>
      </c>
      <c r="G73" s="78"/>
      <c r="H73" s="190">
        <v>0</v>
      </c>
      <c r="I73" s="198">
        <f>370-17</f>
        <v>353</v>
      </c>
      <c r="J73" s="269"/>
      <c r="K73" s="270">
        <f t="shared" si="2"/>
        <v>353</v>
      </c>
    </row>
    <row r="74" spans="1:11" s="20" customFormat="1" ht="24.75" customHeight="1">
      <c r="A74" s="145" t="s">
        <v>145</v>
      </c>
      <c r="B74" s="90" t="s">
        <v>139</v>
      </c>
      <c r="C74" s="18" t="s">
        <v>63</v>
      </c>
      <c r="D74" s="77" t="s">
        <v>140</v>
      </c>
      <c r="E74" s="18" t="s">
        <v>25</v>
      </c>
      <c r="F74" s="19" t="s">
        <v>26</v>
      </c>
      <c r="G74" s="78"/>
      <c r="H74" s="190">
        <v>0</v>
      </c>
      <c r="I74" s="194">
        <f>500+450-445.4</f>
        <v>504.6</v>
      </c>
      <c r="J74" s="269"/>
      <c r="K74" s="270">
        <f t="shared" si="2"/>
        <v>504.6</v>
      </c>
    </row>
    <row r="75" spans="1:11" s="20" customFormat="1" ht="24.75" customHeight="1">
      <c r="A75" s="145" t="s">
        <v>147</v>
      </c>
      <c r="B75" s="90" t="s">
        <v>176</v>
      </c>
      <c r="C75" s="18" t="s">
        <v>63</v>
      </c>
      <c r="D75" s="77" t="s">
        <v>140</v>
      </c>
      <c r="E75" s="18" t="s">
        <v>25</v>
      </c>
      <c r="F75" s="19" t="s">
        <v>26</v>
      </c>
      <c r="G75" s="78"/>
      <c r="H75" s="190">
        <v>0</v>
      </c>
      <c r="I75" s="194">
        <f>700+70</f>
        <v>770</v>
      </c>
      <c r="J75" s="269"/>
      <c r="K75" s="270">
        <f t="shared" si="2"/>
        <v>770</v>
      </c>
    </row>
    <row r="76" spans="1:11" s="20" customFormat="1" ht="24.75" customHeight="1">
      <c r="A76" s="145" t="s">
        <v>148</v>
      </c>
      <c r="B76" s="90" t="s">
        <v>143</v>
      </c>
      <c r="C76" s="18" t="s">
        <v>63</v>
      </c>
      <c r="D76" s="77" t="s">
        <v>140</v>
      </c>
      <c r="E76" s="18" t="s">
        <v>25</v>
      </c>
      <c r="F76" s="19" t="s">
        <v>26</v>
      </c>
      <c r="G76" s="78"/>
      <c r="H76" s="190">
        <v>0</v>
      </c>
      <c r="I76" s="194">
        <v>500</v>
      </c>
      <c r="J76" s="269"/>
      <c r="K76" s="270">
        <f t="shared" si="2"/>
        <v>500</v>
      </c>
    </row>
    <row r="77" spans="1:11" s="20" customFormat="1" ht="51" customHeight="1">
      <c r="A77" s="145" t="s">
        <v>169</v>
      </c>
      <c r="B77" s="90" t="s">
        <v>171</v>
      </c>
      <c r="C77" s="18" t="s">
        <v>63</v>
      </c>
      <c r="D77" s="77" t="s">
        <v>140</v>
      </c>
      <c r="E77" s="18" t="s">
        <v>25</v>
      </c>
      <c r="F77" s="18" t="s">
        <v>26</v>
      </c>
      <c r="G77" s="78"/>
      <c r="H77" s="237">
        <v>0</v>
      </c>
      <c r="I77" s="281">
        <f>200+0.7+0.1</f>
        <v>200.79999999999998</v>
      </c>
      <c r="J77" s="269"/>
      <c r="K77" s="270">
        <f t="shared" si="2"/>
        <v>200.79999999999998</v>
      </c>
    </row>
    <row r="78" spans="1:11" s="20" customFormat="1" ht="63" customHeight="1">
      <c r="A78" s="264" t="s">
        <v>170</v>
      </c>
      <c r="B78" s="265" t="s">
        <v>174</v>
      </c>
      <c r="C78" s="266" t="s">
        <v>63</v>
      </c>
      <c r="D78" s="267" t="s">
        <v>89</v>
      </c>
      <c r="E78" s="266" t="s">
        <v>25</v>
      </c>
      <c r="F78" s="266" t="s">
        <v>26</v>
      </c>
      <c r="G78" s="268"/>
      <c r="H78" s="272">
        <v>0</v>
      </c>
      <c r="I78" s="271">
        <v>470</v>
      </c>
      <c r="J78" s="269"/>
      <c r="K78" s="270">
        <f t="shared" si="2"/>
        <v>470</v>
      </c>
    </row>
    <row r="79" spans="1:11" s="20" customFormat="1" ht="51.75" customHeight="1">
      <c r="A79" s="145" t="s">
        <v>185</v>
      </c>
      <c r="B79" s="90" t="s">
        <v>186</v>
      </c>
      <c r="C79" s="18" t="s">
        <v>63</v>
      </c>
      <c r="D79" s="77" t="s">
        <v>140</v>
      </c>
      <c r="E79" s="18" t="s">
        <v>25</v>
      </c>
      <c r="F79" s="18" t="s">
        <v>26</v>
      </c>
      <c r="G79" s="78"/>
      <c r="H79" s="237">
        <v>0</v>
      </c>
      <c r="I79" s="194">
        <v>445.6</v>
      </c>
      <c r="J79" s="46"/>
      <c r="K79" s="254">
        <f t="shared" si="2"/>
        <v>445.6</v>
      </c>
    </row>
    <row r="80" spans="1:11" s="20" customFormat="1" ht="34.5" customHeight="1">
      <c r="A80" s="145" t="s">
        <v>190</v>
      </c>
      <c r="B80" s="90" t="s">
        <v>191</v>
      </c>
      <c r="C80" s="18" t="s">
        <v>63</v>
      </c>
      <c r="D80" s="77" t="s">
        <v>140</v>
      </c>
      <c r="E80" s="18" t="s">
        <v>25</v>
      </c>
      <c r="F80" s="18" t="s">
        <v>26</v>
      </c>
      <c r="G80" s="285"/>
      <c r="H80" s="237">
        <v>0</v>
      </c>
      <c r="I80" s="286">
        <v>98.5</v>
      </c>
      <c r="J80" s="46"/>
      <c r="K80" s="254">
        <f t="shared" si="2"/>
        <v>98.5</v>
      </c>
    </row>
    <row r="81" spans="1:11" s="20" customFormat="1" ht="16.5" thickBot="1">
      <c r="A81" s="146"/>
      <c r="B81" s="325" t="s">
        <v>64</v>
      </c>
      <c r="C81" s="325"/>
      <c r="D81" s="325"/>
      <c r="E81" s="325"/>
      <c r="F81" s="326"/>
      <c r="G81" s="187"/>
      <c r="H81" s="222">
        <f>H69</f>
        <v>0</v>
      </c>
      <c r="I81" s="199">
        <f>SUM(I69:I80)</f>
        <v>5872.500000000001</v>
      </c>
      <c r="J81" s="79">
        <f>G81+I81</f>
        <v>5872.500000000001</v>
      </c>
      <c r="K81" s="223">
        <f t="shared" si="2"/>
        <v>5872.500000000001</v>
      </c>
    </row>
    <row r="82" spans="1:11" s="20" customFormat="1" ht="15.75">
      <c r="A82" s="147"/>
      <c r="B82" s="323" t="s">
        <v>61</v>
      </c>
      <c r="C82" s="323"/>
      <c r="D82" s="323"/>
      <c r="E82" s="323"/>
      <c r="F82" s="324"/>
      <c r="G82" s="91">
        <f>G50+G67+G81</f>
        <v>0</v>
      </c>
      <c r="H82" s="200">
        <f>H81</f>
        <v>0</v>
      </c>
      <c r="I82" s="201">
        <f>I50+I67+I81</f>
        <v>10326</v>
      </c>
      <c r="J82" s="92">
        <f>J50+J67+J81</f>
        <v>10326</v>
      </c>
      <c r="K82" s="217">
        <f>K50+K67+K81</f>
        <v>10326</v>
      </c>
    </row>
    <row r="83" spans="1:11" s="20" customFormat="1" ht="16.5" thickBot="1">
      <c r="A83" s="97" t="s">
        <v>17</v>
      </c>
      <c r="B83" s="333" t="s">
        <v>91</v>
      </c>
      <c r="C83" s="334"/>
      <c r="D83" s="334"/>
      <c r="E83" s="334"/>
      <c r="F83" s="335"/>
      <c r="G83" s="96"/>
      <c r="H83" s="96"/>
      <c r="I83" s="96"/>
      <c r="J83" s="39"/>
      <c r="K83" s="185"/>
    </row>
    <row r="84" spans="1:11" s="20" customFormat="1" ht="16.5" thickBot="1">
      <c r="A84" s="97" t="s">
        <v>94</v>
      </c>
      <c r="B84" s="98" t="s">
        <v>93</v>
      </c>
      <c r="C84" s="95"/>
      <c r="D84" s="95"/>
      <c r="E84" s="95"/>
      <c r="F84" s="95"/>
      <c r="G84" s="96"/>
      <c r="H84" s="96"/>
      <c r="I84" s="96"/>
      <c r="J84" s="39"/>
      <c r="K84" s="185"/>
    </row>
    <row r="85" spans="1:11" s="20" customFormat="1" ht="16.5" thickBot="1">
      <c r="A85" s="44" t="s">
        <v>95</v>
      </c>
      <c r="B85" s="210" t="s">
        <v>134</v>
      </c>
      <c r="C85" s="211" t="s">
        <v>96</v>
      </c>
      <c r="D85" s="211" t="s">
        <v>133</v>
      </c>
      <c r="E85" s="211" t="s">
        <v>97</v>
      </c>
      <c r="F85" s="211"/>
      <c r="G85" s="96"/>
      <c r="H85" s="202">
        <v>0</v>
      </c>
      <c r="I85" s="202">
        <f>I86+I87</f>
        <v>1900.1999999999998</v>
      </c>
      <c r="J85" s="39"/>
      <c r="K85" s="188">
        <f>H85+I85</f>
        <v>1900.1999999999998</v>
      </c>
    </row>
    <row r="86" spans="1:11" s="20" customFormat="1" ht="16.5" customHeight="1" thickBot="1">
      <c r="A86" s="44"/>
      <c r="B86" s="90" t="s">
        <v>150</v>
      </c>
      <c r="C86" s="77"/>
      <c r="D86" s="77"/>
      <c r="E86" s="77"/>
      <c r="F86" s="77" t="s">
        <v>26</v>
      </c>
      <c r="G86" s="166"/>
      <c r="H86" s="190">
        <v>0</v>
      </c>
      <c r="I86" s="288">
        <f>1331+455.6+13.6</f>
        <v>1800.1999999999998</v>
      </c>
      <c r="J86" s="255"/>
      <c r="K86" s="254">
        <f>H86+I86</f>
        <v>1800.1999999999998</v>
      </c>
    </row>
    <row r="87" spans="1:11" s="20" customFormat="1" ht="27" customHeight="1" thickBot="1">
      <c r="A87" s="256"/>
      <c r="B87" s="257" t="s">
        <v>137</v>
      </c>
      <c r="C87" s="258"/>
      <c r="D87" s="258"/>
      <c r="E87" s="258"/>
      <c r="F87" s="258" t="s">
        <v>26</v>
      </c>
      <c r="G87" s="259"/>
      <c r="H87" s="190">
        <v>0</v>
      </c>
      <c r="I87" s="260">
        <v>100</v>
      </c>
      <c r="J87" s="261"/>
      <c r="K87" s="262">
        <f>H87+I87</f>
        <v>100</v>
      </c>
    </row>
    <row r="88" spans="1:11" s="20" customFormat="1" ht="16.5" thickBot="1">
      <c r="A88" s="148"/>
      <c r="B88" s="107" t="s">
        <v>98</v>
      </c>
      <c r="C88" s="108"/>
      <c r="D88" s="108"/>
      <c r="E88" s="108"/>
      <c r="F88" s="108"/>
      <c r="G88" s="109"/>
      <c r="H88" s="203">
        <f>H85</f>
        <v>0</v>
      </c>
      <c r="I88" s="204">
        <f>I86+I87</f>
        <v>1900.1999999999998</v>
      </c>
      <c r="J88" s="101"/>
      <c r="K88" s="189">
        <f>K85</f>
        <v>1900.1999999999998</v>
      </c>
    </row>
    <row r="89" spans="1:11" s="20" customFormat="1" ht="32.25" customHeight="1" thickBot="1">
      <c r="A89" s="149" t="s">
        <v>99</v>
      </c>
      <c r="B89" s="322" t="s">
        <v>65</v>
      </c>
      <c r="C89" s="322"/>
      <c r="D89" s="322"/>
      <c r="E89" s="322"/>
      <c r="F89" s="322"/>
      <c r="G89" s="93"/>
      <c r="H89" s="168"/>
      <c r="I89" s="94"/>
      <c r="J89" s="38"/>
      <c r="K89" s="38"/>
    </row>
    <row r="90" spans="1:11" s="20" customFormat="1" ht="12.75">
      <c r="A90" s="133" t="s">
        <v>100</v>
      </c>
      <c r="B90" s="40" t="s">
        <v>79</v>
      </c>
      <c r="C90" s="41" t="s">
        <v>66</v>
      </c>
      <c r="D90" s="41" t="s">
        <v>105</v>
      </c>
      <c r="E90" s="230" t="s">
        <v>25</v>
      </c>
      <c r="F90" s="231" t="s">
        <v>26</v>
      </c>
      <c r="G90" s="230"/>
      <c r="H90" s="232">
        <v>0</v>
      </c>
      <c r="I90" s="287">
        <f>300-14.2</f>
        <v>285.8</v>
      </c>
      <c r="J90" s="233">
        <f>G90+I90</f>
        <v>285.8</v>
      </c>
      <c r="K90" s="234">
        <f>H90+I90</f>
        <v>285.8</v>
      </c>
    </row>
    <row r="91" spans="1:11" s="20" customFormat="1" ht="26.25" thickBot="1">
      <c r="A91" s="132" t="s">
        <v>127</v>
      </c>
      <c r="B91" s="40" t="s">
        <v>128</v>
      </c>
      <c r="C91" s="18" t="s">
        <v>66</v>
      </c>
      <c r="D91" s="18" t="s">
        <v>105</v>
      </c>
      <c r="E91" s="18" t="s">
        <v>25</v>
      </c>
      <c r="F91" s="19" t="s">
        <v>26</v>
      </c>
      <c r="G91" s="22"/>
      <c r="H91" s="190">
        <v>0</v>
      </c>
      <c r="I91" s="263">
        <v>390</v>
      </c>
      <c r="J91" s="51"/>
      <c r="K91" s="254">
        <f>H91+I91</f>
        <v>390</v>
      </c>
    </row>
    <row r="92" spans="1:11" s="20" customFormat="1" ht="16.5" thickBot="1">
      <c r="A92" s="148"/>
      <c r="B92" s="107" t="s">
        <v>102</v>
      </c>
      <c r="C92" s="108"/>
      <c r="D92" s="108"/>
      <c r="E92" s="108"/>
      <c r="F92" s="108"/>
      <c r="G92" s="109"/>
      <c r="H92" s="203">
        <f>H90+H91</f>
        <v>0</v>
      </c>
      <c r="I92" s="204">
        <f>I90+I91</f>
        <v>675.8</v>
      </c>
      <c r="J92" s="37">
        <f>G92+I92</f>
        <v>675.8</v>
      </c>
      <c r="K92" s="218">
        <f>H92+I92</f>
        <v>675.8</v>
      </c>
    </row>
    <row r="93" spans="1:11" s="20" customFormat="1" ht="16.5" customHeight="1" thickBot="1">
      <c r="A93" s="150"/>
      <c r="B93" s="99" t="s">
        <v>101</v>
      </c>
      <c r="C93" s="99"/>
      <c r="D93" s="99"/>
      <c r="E93" s="99"/>
      <c r="F93" s="99"/>
      <c r="G93" s="100"/>
      <c r="H93" s="205">
        <f>H82+H88+H92</f>
        <v>0</v>
      </c>
      <c r="I93" s="206">
        <f>I82+I88+I92</f>
        <v>12902</v>
      </c>
      <c r="J93" s="102">
        <f>J82+J88+J92</f>
        <v>11001.8</v>
      </c>
      <c r="K93" s="219">
        <f>K82+K88+K92</f>
        <v>12902</v>
      </c>
    </row>
    <row r="94" spans="1:11" s="34" customFormat="1" ht="17.25" thickBot="1" thickTop="1">
      <c r="A94" s="151"/>
      <c r="B94" s="291" t="s">
        <v>67</v>
      </c>
      <c r="C94" s="292"/>
      <c r="D94" s="292"/>
      <c r="E94" s="292"/>
      <c r="F94" s="292"/>
      <c r="G94" s="208" t="e">
        <f>G32+G82+G81+#REF!</f>
        <v>#REF!</v>
      </c>
      <c r="H94" s="88">
        <f>H32+H93</f>
        <v>5246</v>
      </c>
      <c r="I94" s="207">
        <f>I32+I93</f>
        <v>14803</v>
      </c>
      <c r="J94" s="220" t="e">
        <f>G94+I94</f>
        <v>#REF!</v>
      </c>
      <c r="K94" s="221">
        <f>H94+I94</f>
        <v>20049</v>
      </c>
    </row>
    <row r="95" spans="1:8" ht="15.75">
      <c r="A95" s="35"/>
      <c r="B95" s="35"/>
      <c r="C95" s="36"/>
      <c r="D95" s="36"/>
      <c r="E95" s="36"/>
      <c r="F95" s="36"/>
      <c r="G95" s="36"/>
      <c r="H95" s="36"/>
    </row>
  </sheetData>
  <mergeCells count="48">
    <mergeCell ref="H69:H70"/>
    <mergeCell ref="I69:I70"/>
    <mergeCell ref="K69:K70"/>
    <mergeCell ref="A69:A70"/>
    <mergeCell ref="C69:C70"/>
    <mergeCell ref="D69:D70"/>
    <mergeCell ref="E69:E70"/>
    <mergeCell ref="B18:F18"/>
    <mergeCell ref="G16:K16"/>
    <mergeCell ref="C8:K8"/>
    <mergeCell ref="I15:K15"/>
    <mergeCell ref="D5:K5"/>
    <mergeCell ref="C6:K6"/>
    <mergeCell ref="C7:K7"/>
    <mergeCell ref="F16:F17"/>
    <mergeCell ref="B94:F94"/>
    <mergeCell ref="D16:D17"/>
    <mergeCell ref="E16:E17"/>
    <mergeCell ref="B50:F50"/>
    <mergeCell ref="B35:F35"/>
    <mergeCell ref="B67:F67"/>
    <mergeCell ref="B51:F51"/>
    <mergeCell ref="B34:F34"/>
    <mergeCell ref="C16:C17"/>
    <mergeCell ref="B89:F89"/>
    <mergeCell ref="B82:F82"/>
    <mergeCell ref="B81:F81"/>
    <mergeCell ref="B19:E19"/>
    <mergeCell ref="B52:E52"/>
    <mergeCell ref="B56:E56"/>
    <mergeCell ref="B59:F59"/>
    <mergeCell ref="B63:F63"/>
    <mergeCell ref="B25:E25"/>
    <mergeCell ref="F69:F70"/>
    <mergeCell ref="B83:F83"/>
    <mergeCell ref="B33:F33"/>
    <mergeCell ref="B32:F32"/>
    <mergeCell ref="A11:J11"/>
    <mergeCell ref="A12:J12"/>
    <mergeCell ref="A13:J13"/>
    <mergeCell ref="A14:J14"/>
    <mergeCell ref="A16:A17"/>
    <mergeCell ref="B16:B17"/>
    <mergeCell ref="B68:F68"/>
    <mergeCell ref="D1:K1"/>
    <mergeCell ref="C2:K2"/>
    <mergeCell ref="C3:K3"/>
    <mergeCell ref="B4:K4"/>
  </mergeCells>
  <printOptions horizontalCentered="1"/>
  <pageMargins left="1.1811023622047245" right="0.5905511811023623" top="0.5905511811023623" bottom="0.5905511811023623" header="0.5118110236220472" footer="0.5118110236220472"/>
  <pageSetup fitToHeight="2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Admin</cp:lastModifiedBy>
  <cp:lastPrinted>2010-12-10T08:53:52Z</cp:lastPrinted>
  <dcterms:created xsi:type="dcterms:W3CDTF">2008-08-28T13:16:53Z</dcterms:created>
  <dcterms:modified xsi:type="dcterms:W3CDTF">2010-12-27T14:42:13Z</dcterms:modified>
  <cp:category/>
  <cp:version/>
  <cp:contentType/>
  <cp:contentStatus/>
</cp:coreProperties>
</file>